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905" windowHeight="11160"/>
  </bookViews>
  <sheets>
    <sheet name="LINHA 12" sheetId="15" r:id="rId1"/>
    <sheet name="CUSTO MÃO DE OBRA" sheetId="10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0" i="10" l="1"/>
  <c r="B160" i="10"/>
  <c r="C135" i="10"/>
  <c r="B97" i="10"/>
  <c r="E80" i="10"/>
  <c r="D64" i="10"/>
  <c r="B68" i="10" s="1"/>
  <c r="D68" i="10" s="1"/>
  <c r="C72" i="10" s="1"/>
  <c r="C54" i="10"/>
  <c r="C50" i="10"/>
  <c r="B46" i="10"/>
  <c r="D31" i="10"/>
  <c r="C27" i="10"/>
  <c r="C23" i="10"/>
  <c r="B15" i="10"/>
  <c r="G15" i="10" s="1"/>
  <c r="B31" i="10" s="1"/>
  <c r="A15" i="10"/>
  <c r="A23" i="10" s="1"/>
  <c r="A27" i="10" s="1"/>
  <c r="A31" i="10" s="1"/>
  <c r="A35" i="10" s="1"/>
  <c r="A50" i="10" s="1"/>
  <c r="A54" i="10" s="1"/>
  <c r="A58" i="10" s="1"/>
  <c r="A64" i="10" s="1"/>
  <c r="A68" i="10" s="1"/>
  <c r="A72" i="10" s="1"/>
  <c r="A76" i="10" s="1"/>
  <c r="A80" i="10" s="1"/>
  <c r="A86" i="10" s="1"/>
  <c r="A103" i="10" s="1"/>
  <c r="A107" i="10" s="1"/>
  <c r="A111" i="10" s="1"/>
  <c r="A117" i="10" s="1"/>
  <c r="A121" i="10" s="1"/>
  <c r="A125" i="10" s="1"/>
  <c r="A131" i="10" s="1"/>
  <c r="A135" i="10" s="1"/>
  <c r="A141" i="10" s="1"/>
  <c r="D149" i="10" l="1"/>
  <c r="D158" i="10" s="1"/>
  <c r="B23" i="10"/>
  <c r="D23" i="10" s="1"/>
  <c r="B72" i="10"/>
  <c r="D72" i="10" s="1"/>
  <c r="C80" i="10" s="1"/>
  <c r="F80" i="10" s="1"/>
  <c r="D86" i="10" s="1"/>
  <c r="B27" i="10"/>
  <c r="D27" i="10" s="1"/>
  <c r="E31" i="10"/>
  <c r="D155" i="10"/>
  <c r="B35" i="10" l="1"/>
  <c r="B131" i="10"/>
  <c r="D131" i="10"/>
  <c r="D35" i="10"/>
  <c r="C35" i="10"/>
  <c r="C131" i="10"/>
  <c r="E131" i="10" l="1"/>
  <c r="B135" i="10" s="1"/>
  <c r="D135" i="10" s="1"/>
  <c r="D141" i="10" s="1"/>
  <c r="E35" i="10"/>
  <c r="B86" i="10" l="1"/>
  <c r="B54" i="10"/>
  <c r="D54" i="10" s="1"/>
  <c r="B50" i="10"/>
  <c r="D50" i="10" s="1"/>
  <c r="B58" i="10" s="1"/>
  <c r="B121" i="10" l="1"/>
  <c r="D121" i="10" s="1"/>
  <c r="B107" i="10"/>
  <c r="D107" i="10" s="1"/>
  <c r="C58" i="10"/>
  <c r="D58" i="10" s="1"/>
  <c r="C86" i="10" s="1"/>
  <c r="E86" i="10" s="1"/>
  <c r="D156" i="10" s="1"/>
  <c r="B103" i="10" l="1"/>
  <c r="D103" i="10" s="1"/>
  <c r="B111" i="10" s="1"/>
  <c r="D111" i="10" s="1"/>
  <c r="B141" i="10" s="1"/>
  <c r="B117" i="10"/>
  <c r="D117" i="10" s="1"/>
  <c r="B125" i="10" s="1"/>
  <c r="D125" i="10" s="1"/>
  <c r="C141" i="10" s="1"/>
  <c r="E141" i="10" l="1"/>
  <c r="D157" i="10" s="1"/>
  <c r="D159" i="10" s="1"/>
  <c r="D160" i="10" l="1"/>
  <c r="D162" i="10" s="1"/>
</calcChain>
</file>

<file path=xl/sharedStrings.xml><?xml version="1.0" encoding="utf-8"?>
<sst xmlns="http://schemas.openxmlformats.org/spreadsheetml/2006/main" count="249" uniqueCount="160">
  <si>
    <t xml:space="preserve">Nº </t>
  </si>
  <si>
    <t>ITEM</t>
  </si>
  <si>
    <t>UNIDADE</t>
  </si>
  <si>
    <t>V. UNIT.</t>
  </si>
  <si>
    <t>CUSTO P/KM</t>
  </si>
  <si>
    <t>CUSTO TOTAL</t>
  </si>
  <si>
    <t>CUSTOS VARIAVÉIS</t>
  </si>
  <si>
    <t>LITROS</t>
  </si>
  <si>
    <t>CUSTOS FIXOS</t>
  </si>
  <si>
    <t>TOTAL</t>
  </si>
  <si>
    <t>UNIDADE DE MEDIDA</t>
  </si>
  <si>
    <t>PLANILHA FORMAÇÃO DE CUSTOS POR KM</t>
  </si>
  <si>
    <t>NOME DA EMPRESA:</t>
  </si>
  <si>
    <t>ANO FABRICAÇÃO</t>
  </si>
  <si>
    <t>COTAÇÃO TABELA /FIPE</t>
  </si>
  <si>
    <t>KM RODADO ANO</t>
  </si>
  <si>
    <t>1.2</t>
  </si>
  <si>
    <t>1.1</t>
  </si>
  <si>
    <t>1.3</t>
  </si>
  <si>
    <t>1.4</t>
  </si>
  <si>
    <t>1.5</t>
  </si>
  <si>
    <t>1.6</t>
  </si>
  <si>
    <t>1.7</t>
  </si>
  <si>
    <t>1.8</t>
  </si>
  <si>
    <t>DESPESAS COM PESSOAL</t>
  </si>
  <si>
    <t>ENCARGOS SOCIAIS</t>
  </si>
  <si>
    <t>DESPESAS GERAIS</t>
  </si>
  <si>
    <t>TOTAL CUSTOS VARIAVEIS</t>
  </si>
  <si>
    <t>2.1</t>
  </si>
  <si>
    <t>2.2</t>
  </si>
  <si>
    <t>2.3</t>
  </si>
  <si>
    <t>2.4</t>
  </si>
  <si>
    <t>2.5</t>
  </si>
  <si>
    <t>2.6</t>
  </si>
  <si>
    <t>2.7</t>
  </si>
  <si>
    <t>SEGURO OBRIGATÓRIO</t>
  </si>
  <si>
    <t>C.R.L.V</t>
  </si>
  <si>
    <t xml:space="preserve"> APÓLICE DE SEGURO</t>
  </si>
  <si>
    <t xml:space="preserve">VISTORIA INMETRO </t>
  </si>
  <si>
    <t>DESPESAS ADMINISTRATIVAS</t>
  </si>
  <si>
    <t>DESPESA COM TREINAMENTO (Cursos)</t>
  </si>
  <si>
    <t>TOTAL CUSTOS FIXOS</t>
  </si>
  <si>
    <t xml:space="preserve">TOTAL </t>
  </si>
  <si>
    <t>TOTAL= CUSTOS VARIAVEIS + CUSTOS FIXOS</t>
  </si>
  <si>
    <t>BENEFÍCIOS COM PESSOAL 5% sobre despesas com pessoal</t>
  </si>
  <si>
    <t>MANUTENÇÃO DO VEÍCULO 10%</t>
  </si>
  <si>
    <t>COMBUSTÍVEL ÓLEO DIESEL (1 Litros 3,0 km)</t>
  </si>
  <si>
    <t>ANO DE USO</t>
  </si>
  <si>
    <t>PLANILHA DE CUSTOS E FORMAÇÃO DE PREÇOS POR EMPREGADO</t>
  </si>
  <si>
    <t>FORMAÇÃO DE CUSTO MENSAL PARA UM EMPREGADO</t>
  </si>
  <si>
    <t>REMUNERAÇÃO</t>
  </si>
  <si>
    <t>SALÁRIO BASE</t>
  </si>
  <si>
    <t>MÓDULO 1 - REMUNERAÇÃO</t>
  </si>
  <si>
    <t>Categoria</t>
  </si>
  <si>
    <t>Salário Base</t>
  </si>
  <si>
    <t>Gratificação de função/Produtividade</t>
  </si>
  <si>
    <t>Adicional de Periculosidade ou Insalubridade Grau 20%</t>
  </si>
  <si>
    <t>Adicional Noturno</t>
  </si>
  <si>
    <t xml:space="preserve">Adicional </t>
  </si>
  <si>
    <t>Total</t>
  </si>
  <si>
    <t>ENCARGOS E BENEFÍCIOS (ANUAIS, MENSAIS E DIÁRIOS)</t>
  </si>
  <si>
    <t>SUBMÓDULO 2.1 – 13° SALÁRIO, FÉRIAS E ADICIONAL DE FÉRIAS</t>
  </si>
  <si>
    <t>13° SALÁRIO
Previsão legal no Decreto 57.155, de 1965.</t>
  </si>
  <si>
    <t>Base de cálculo</t>
  </si>
  <si>
    <t>Provisionamento Mensal</t>
  </si>
  <si>
    <t>Valor</t>
  </si>
  <si>
    <t>FÉRIAS
Previssão legal no art. 7° da Constituição Federal</t>
  </si>
  <si>
    <t>ADICIONAL DE FÉRIAS - 1/3 CONSTITUCIONAL</t>
  </si>
  <si>
    <t>Alíquota Adicional</t>
  </si>
  <si>
    <t>13° SALÁRIO, FÉRIAS E ADICIONAL DE FÉRIAS</t>
  </si>
  <si>
    <t>13° Salário</t>
  </si>
  <si>
    <t>Férias</t>
  </si>
  <si>
    <t>1/3 Constitucional</t>
  </si>
  <si>
    <t xml:space="preserve"> ENCARGOS PREVIDENCIÁRIOS E FGTS</t>
  </si>
  <si>
    <t>COMPOSIÇÃO DO GPS E FGTS</t>
  </si>
  <si>
    <t>Encargos</t>
  </si>
  <si>
    <t>Percentual</t>
  </si>
  <si>
    <t>INSS - empregador</t>
  </si>
  <si>
    <t>FGTS</t>
  </si>
  <si>
    <t>Pis</t>
  </si>
  <si>
    <t>Cofins</t>
  </si>
  <si>
    <t>ISSQN</t>
  </si>
  <si>
    <t>GPS - GUIA DA PREVIDÊNCIA SOCIAL</t>
  </si>
  <si>
    <t>FGTS - FUNDO DE GARANTIA POR TEMPO DE SERVIÇO</t>
  </si>
  <si>
    <t>ENCARGOS PREVIDENCIÁRIOS E FGTS</t>
  </si>
  <si>
    <t>GPS</t>
  </si>
  <si>
    <t>VALE ALIMENTAÇÃO/REFEIÇÃO</t>
  </si>
  <si>
    <t>Valor diário</t>
  </si>
  <si>
    <t>Dias efetivamente trabalhados</t>
  </si>
  <si>
    <t>DESCONTO DO VALE ALIMENTAÇÃO/REFEIÇÃO</t>
  </si>
  <si>
    <t>Desconto</t>
  </si>
  <si>
    <t>CUSTO EFETIVO DO VALE ALIMENTAÇÃO/REFEIÇÃO</t>
  </si>
  <si>
    <t>Custo total</t>
  </si>
  <si>
    <t>Custo efetivo</t>
  </si>
  <si>
    <t>BENEFÍCIO SEGURO DE VIDA</t>
  </si>
  <si>
    <t>BENEFÍCIOS MENSAIS E DIÁRIOS</t>
  </si>
  <si>
    <t>Vale Transporte</t>
  </si>
  <si>
    <t>Vale Refeição</t>
  </si>
  <si>
    <t>Benefício Med/Odon</t>
  </si>
  <si>
    <t>Benefício Seg Vida</t>
  </si>
  <si>
    <t>Submódulo 2.1</t>
  </si>
  <si>
    <t>Submódulo 2.2</t>
  </si>
  <si>
    <t>Submódulo 2.3</t>
  </si>
  <si>
    <t>PROVISÃO PARA RESCISÃO</t>
  </si>
  <si>
    <t>PERCENTUAIS POR TIPO DE
DESLIGAMENTO</t>
  </si>
  <si>
    <t>Tipos</t>
  </si>
  <si>
    <t>Demissão
SEM justa Causa</t>
  </si>
  <si>
    <t>SEM justa Causa
AP INDENIZADO</t>
  </si>
  <si>
    <t>SEM justa Causa
AP TRABALHADO</t>
  </si>
  <si>
    <t>Demissão
COM justa Causa</t>
  </si>
  <si>
    <t>Desligamentos
OUTROS TIPOS</t>
  </si>
  <si>
    <t>AVISO PRÉVIO INDENIZADO</t>
  </si>
  <si>
    <t>MULTA DO FGTS E CONTRIBUIÇÃO SOCIAL SOBRE O AVISO PRÉVIO INDENIZADO</t>
  </si>
  <si>
    <t>Percentual da
Multa</t>
  </si>
  <si>
    <t>SUBMÓDULO 3.1 - CUSTO DO AVISO PRÉVIO INDENIZADO</t>
  </si>
  <si>
    <t>SUBMÓDULO 3.2 - AVISO PRÉVIO TRABALHADO</t>
  </si>
  <si>
    <t>AVISO PRÉVIO TRABALHADO</t>
  </si>
  <si>
    <t>MULTA DO FGTS E CONTRIBUIÇÃO SOCIAL SOBRE O AVISO PRÉVIO TRABALHADO</t>
  </si>
  <si>
    <t>SUBMÓDULO 3.2 - CUSTO DO AVISO PRÉVIO TRABALHADO</t>
  </si>
  <si>
    <t>DEMISSÃO POR JUSTA CAUSA</t>
  </si>
  <si>
    <t>BASE DE CÁLCULO PARA DEMISSÃO POR JUSTA CAUSA</t>
  </si>
  <si>
    <t>Valor provisionado do 13º Salário</t>
  </si>
  <si>
    <t>Valor provisionado das Férias</t>
  </si>
  <si>
    <t>Valor provisionado do Adicional de Férias</t>
  </si>
  <si>
    <t>SUBMÓDULO 3.3 - CUSTO DA DEMISSÃO COM JUSTA CAUSA</t>
  </si>
  <si>
    <t>Base de Cálculo</t>
  </si>
  <si>
    <t>Submódulo 3.1</t>
  </si>
  <si>
    <t>Submódulo 3.2</t>
  </si>
  <si>
    <t>Submódulo 3.3</t>
  </si>
  <si>
    <t xml:space="preserve">UNIFORMES  - COMPOSIÇÃO - VALOR ANUAL </t>
  </si>
  <si>
    <t>Item</t>
  </si>
  <si>
    <t>Qte</t>
  </si>
  <si>
    <t>Vr. Unitario</t>
  </si>
  <si>
    <t>Calça</t>
  </si>
  <si>
    <t>Camisa</t>
  </si>
  <si>
    <t>Sapatos</t>
  </si>
  <si>
    <t>Cracha</t>
  </si>
  <si>
    <t xml:space="preserve">Custo anual por Pessoa  </t>
  </si>
  <si>
    <t>CUSTO DO TRABALHADOR</t>
  </si>
  <si>
    <t>CUSTO TOTAL POR TRABALHADOR EMPREGADO NO CONTRATO</t>
  </si>
  <si>
    <t>Módulo</t>
  </si>
  <si>
    <t>44h Semanais</t>
  </si>
  <si>
    <t>Remuneração</t>
  </si>
  <si>
    <t>Encargos e Benefícios</t>
  </si>
  <si>
    <t>Rescisão</t>
  </si>
  <si>
    <t>Custo dos materiais</t>
  </si>
  <si>
    <t>Valor por Empregado</t>
  </si>
  <si>
    <t>Valor por Posto mensal</t>
  </si>
  <si>
    <t>Motorista Profissional Onibus Categoria "D" (44h semanais)</t>
  </si>
  <si>
    <t>B.D.I E LUCRO (15%)</t>
  </si>
  <si>
    <t xml:space="preserve">ÓLEOS LUBRIFICANTES (Troca a cada 10.000 Km 18 litros) </t>
  </si>
  <si>
    <t>PNEUS (6 Pneus Km/Rodado 40.000km)</t>
  </si>
  <si>
    <t>DEPRECIAÇÃO DE VEÍCULO (15% ao ano)</t>
  </si>
  <si>
    <t>TOTAL DE CUSTO</t>
  </si>
  <si>
    <t>ROTEIRO- LINHA 12</t>
  </si>
  <si>
    <t>VALOR TOTAL DO CONTRATO 12 MESES</t>
  </si>
  <si>
    <t>CONTRATAÇÃO DE VAN DE NO MÍNIMO 20 LUGARES COM MENOS DE 20 ANOS. (LINHA 12 UNISEP – UNIOESTE E UNIPAR NA CIDADE DE FRANCISCO BELTRÃO NOTURNO) 187 KM DIA , 220 DIAS ANO (TOTAL KM 41140)</t>
  </si>
  <si>
    <t>VAN MINIMO 20 LUGARES</t>
  </si>
  <si>
    <t>VEICULO (VAN)</t>
  </si>
  <si>
    <t>LINHA UNISEP - UNIOESTE - UTFPR E UNIPAR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</si>
</sst>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#,##0.00;[Red]#,##0.00"/>
    <numFmt numFmtId="166" formatCode="0.000%"/>
    <numFmt numFmtId="167" formatCode="#,##0.00\ ;[Red]\(#,##0.00\)"/>
    <numFmt numFmtId="168" formatCode="* #,##0.00\ ;* \(#,##0.00\);* \-#\ ;@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"/>
      <name val="Arial Narrow"/>
      <family val="2"/>
    </font>
    <font>
      <sz val="18"/>
      <color indexed="9"/>
      <name val="Arial Narrow"/>
      <family val="2"/>
    </font>
    <font>
      <sz val="12"/>
      <color indexed="8"/>
      <name val="Arial Narrow"/>
      <family val="2"/>
    </font>
    <font>
      <sz val="12"/>
      <color indexed="10"/>
      <name val="Arial Narrow"/>
      <family val="2"/>
    </font>
    <font>
      <b/>
      <sz val="12"/>
      <color indexed="8"/>
      <name val="Arial Narrow"/>
      <family val="2"/>
    </font>
    <font>
      <sz val="11"/>
      <color indexed="8"/>
      <name val="Calibri"/>
      <family val="2"/>
    </font>
    <font>
      <b/>
      <sz val="12"/>
      <color indexed="10"/>
      <name val="Arial Narrow"/>
      <family val="2"/>
    </font>
    <font>
      <b/>
      <sz val="14"/>
      <color indexed="8"/>
      <name val="Arial Narrow"/>
      <family val="2"/>
    </font>
    <font>
      <b/>
      <sz val="12"/>
      <color indexed="17"/>
      <name val="Arial Narrow"/>
      <family val="2"/>
    </font>
    <font>
      <b/>
      <sz val="11"/>
      <color indexed="8"/>
      <name val="Arial"/>
      <family val="2"/>
    </font>
    <font>
      <b/>
      <sz val="11"/>
      <color rgb="FFFF000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indexed="44"/>
        <b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45"/>
      </patternFill>
    </fill>
    <fill>
      <patternFill patternType="solid">
        <fgColor rgb="FF0070C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8" borderId="2" xfId="2" applyFont="1" applyFill="1" applyBorder="1" applyAlignment="1">
      <alignment horizontal="center" vertical="center" wrapText="1"/>
    </xf>
    <xf numFmtId="165" fontId="10" fillId="9" borderId="11" xfId="0" applyNumberFormat="1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center" wrapText="1"/>
    </xf>
    <xf numFmtId="165" fontId="6" fillId="3" borderId="17" xfId="0" applyNumberFormat="1" applyFont="1" applyFill="1" applyBorder="1" applyAlignment="1">
      <alignment horizontal="center" vertical="center" wrapText="1"/>
    </xf>
    <xf numFmtId="165" fontId="6" fillId="3" borderId="18" xfId="0" applyNumberFormat="1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4" fontId="6" fillId="3" borderId="18" xfId="0" applyNumberFormat="1" applyFont="1" applyFill="1" applyBorder="1" applyAlignment="1">
      <alignment horizontal="center" vertical="center" wrapText="1"/>
    </xf>
    <xf numFmtId="165" fontId="8" fillId="3" borderId="1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5" fontId="6" fillId="0" borderId="15" xfId="0" applyNumberFormat="1" applyFont="1" applyBorder="1" applyAlignment="1">
      <alignment horizontal="center" vertical="center"/>
    </xf>
    <xf numFmtId="10" fontId="6" fillId="0" borderId="15" xfId="0" applyNumberFormat="1" applyFont="1" applyBorder="1" applyAlignment="1">
      <alignment horizontal="center" vertical="center"/>
    </xf>
    <xf numFmtId="165" fontId="8" fillId="0" borderId="15" xfId="0" applyNumberFormat="1" applyFont="1" applyBorder="1" applyAlignment="1">
      <alignment horizontal="center" vertical="center"/>
    </xf>
    <xf numFmtId="166" fontId="6" fillId="0" borderId="15" xfId="1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8" fillId="7" borderId="9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10" fontId="6" fillId="0" borderId="26" xfId="2" applyNumberFormat="1" applyFont="1" applyBorder="1" applyAlignment="1">
      <alignment horizontal="center" vertical="center"/>
    </xf>
    <xf numFmtId="10" fontId="6" fillId="0" borderId="27" xfId="2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0" fontId="6" fillId="0" borderId="29" xfId="2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0" fontId="6" fillId="0" borderId="31" xfId="2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0" fontId="6" fillId="0" borderId="4" xfId="2" applyNumberFormat="1" applyFont="1" applyBorder="1" applyAlignment="1">
      <alignment horizontal="center" vertical="center"/>
    </xf>
    <xf numFmtId="0" fontId="8" fillId="7" borderId="32" xfId="0" applyFont="1" applyFill="1" applyBorder="1" applyAlignment="1">
      <alignment horizontal="center" vertical="center"/>
    </xf>
    <xf numFmtId="10" fontId="8" fillId="7" borderId="33" xfId="1" applyNumberFormat="1" applyFont="1" applyFill="1" applyBorder="1" applyAlignment="1" applyProtection="1">
      <alignment horizontal="center" vertical="center"/>
    </xf>
    <xf numFmtId="10" fontId="6" fillId="10" borderId="1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7" borderId="34" xfId="0" applyFont="1" applyFill="1" applyBorder="1" applyAlignment="1">
      <alignment horizontal="center" vertical="center"/>
    </xf>
    <xf numFmtId="0" fontId="8" fillId="7" borderId="34" xfId="0" applyFont="1" applyFill="1" applyBorder="1" applyAlignment="1">
      <alignment horizontal="center" vertical="center" wrapText="1"/>
    </xf>
    <xf numFmtId="165" fontId="10" fillId="0" borderId="15" xfId="0" applyNumberFormat="1" applyFont="1" applyBorder="1" applyAlignment="1">
      <alignment horizontal="center" vertical="center"/>
    </xf>
    <xf numFmtId="1" fontId="6" fillId="0" borderId="15" xfId="0" applyNumberFormat="1" applyFont="1" applyBorder="1" applyAlignment="1">
      <alignment horizontal="center" vertical="center"/>
    </xf>
    <xf numFmtId="9" fontId="6" fillId="0" borderId="15" xfId="1" applyFont="1" applyFill="1" applyBorder="1" applyAlignment="1" applyProtection="1">
      <alignment horizontal="center" vertical="center"/>
    </xf>
    <xf numFmtId="0" fontId="6" fillId="0" borderId="0" xfId="0" applyFont="1" applyAlignment="1">
      <alignment vertical="center"/>
    </xf>
    <xf numFmtId="0" fontId="6" fillId="0" borderId="35" xfId="0" applyFont="1" applyBorder="1" applyAlignment="1">
      <alignment horizontal="center" vertical="center" wrapText="1"/>
    </xf>
    <xf numFmtId="10" fontId="6" fillId="0" borderId="35" xfId="1" applyNumberFormat="1" applyFont="1" applyFill="1" applyBorder="1" applyAlignment="1" applyProtection="1">
      <alignment horizontal="center" vertical="center"/>
    </xf>
    <xf numFmtId="10" fontId="6" fillId="0" borderId="15" xfId="1" applyNumberFormat="1" applyFont="1" applyFill="1" applyBorder="1" applyAlignment="1" applyProtection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10" fontId="6" fillId="0" borderId="34" xfId="1" applyNumberFormat="1" applyFont="1" applyFill="1" applyBorder="1" applyAlignment="1" applyProtection="1">
      <alignment horizontal="center" vertical="center"/>
    </xf>
    <xf numFmtId="10" fontId="8" fillId="7" borderId="15" xfId="0" applyNumberFormat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 wrapText="1"/>
    </xf>
    <xf numFmtId="9" fontId="6" fillId="9" borderId="15" xfId="1" applyFont="1" applyFill="1" applyBorder="1" applyAlignment="1" applyProtection="1">
      <alignment horizontal="center" vertical="center"/>
    </xf>
    <xf numFmtId="167" fontId="6" fillId="0" borderId="15" xfId="0" applyNumberFormat="1" applyFont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0" fontId="8" fillId="7" borderId="39" xfId="0" applyFont="1" applyFill="1" applyBorder="1" applyAlignment="1">
      <alignment horizontal="center" vertical="center"/>
    </xf>
    <xf numFmtId="0" fontId="6" fillId="0" borderId="0" xfId="0" applyFont="1"/>
    <xf numFmtId="0" fontId="6" fillId="0" borderId="40" xfId="0" applyFont="1" applyBorder="1" applyAlignment="1">
      <alignment horizontal="center" vertical="center"/>
    </xf>
    <xf numFmtId="3" fontId="6" fillId="0" borderId="35" xfId="0" applyNumberFormat="1" applyFont="1" applyBorder="1" applyAlignment="1">
      <alignment horizontal="center" vertical="center"/>
    </xf>
    <xf numFmtId="2" fontId="6" fillId="0" borderId="41" xfId="0" applyNumberFormat="1" applyFont="1" applyBorder="1" applyAlignment="1">
      <alignment horizontal="center" vertical="center"/>
    </xf>
    <xf numFmtId="4" fontId="6" fillId="0" borderId="42" xfId="0" applyNumberFormat="1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2" fontId="6" fillId="0" borderId="44" xfId="0" applyNumberFormat="1" applyFont="1" applyBorder="1" applyAlignment="1">
      <alignment horizontal="center" vertical="center"/>
    </xf>
    <xf numFmtId="4" fontId="6" fillId="0" borderId="45" xfId="0" applyNumberFormat="1" applyFont="1" applyBorder="1" applyAlignment="1">
      <alignment horizontal="center" vertical="center"/>
    </xf>
    <xf numFmtId="4" fontId="8" fillId="7" borderId="46" xfId="0" applyNumberFormat="1" applyFont="1" applyFill="1" applyBorder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165" fontId="12" fillId="0" borderId="15" xfId="0" applyNumberFormat="1" applyFont="1" applyBorder="1" applyAlignment="1">
      <alignment horizontal="center" vertical="center"/>
    </xf>
    <xf numFmtId="165" fontId="8" fillId="7" borderId="15" xfId="0" applyNumberFormat="1" applyFont="1" applyFill="1" applyBorder="1" applyAlignment="1">
      <alignment horizontal="center" vertical="center"/>
    </xf>
    <xf numFmtId="2" fontId="8" fillId="11" borderId="49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4" fontId="13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8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/>
    </xf>
    <xf numFmtId="0" fontId="8" fillId="7" borderId="8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8" fillId="7" borderId="22" xfId="0" applyFont="1" applyFill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center" vertical="center" wrapText="1"/>
    </xf>
    <xf numFmtId="0" fontId="8" fillId="7" borderId="24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11" fillId="6" borderId="21" xfId="0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/>
    </xf>
    <xf numFmtId="0" fontId="8" fillId="7" borderId="39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11" borderId="47" xfId="0" applyFont="1" applyFill="1" applyBorder="1" applyAlignment="1">
      <alignment horizontal="center" vertical="center"/>
    </xf>
    <xf numFmtId="0" fontId="8" fillId="11" borderId="48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C8" sqref="C8:G8"/>
    </sheetView>
  </sheetViews>
  <sheetFormatPr defaultRowHeight="16.5" x14ac:dyDescent="0.3"/>
  <cols>
    <col min="1" max="1" width="5.140625" style="1" customWidth="1"/>
    <col min="2" max="2" width="28.28515625" style="1" bestFit="1" customWidth="1"/>
    <col min="3" max="3" width="11.85546875" style="1" customWidth="1"/>
    <col min="4" max="4" width="11.5703125" style="1" customWidth="1"/>
    <col min="5" max="5" width="9.85546875" style="1" customWidth="1"/>
    <col min="6" max="7" width="12.28515625" style="1" customWidth="1"/>
    <col min="8" max="8" width="9.140625" style="1"/>
    <col min="9" max="9" width="11.42578125" style="1" bestFit="1" customWidth="1"/>
    <col min="10" max="16384" width="9.140625" style="1"/>
  </cols>
  <sheetData>
    <row r="1" spans="1:7" ht="13.5" customHeight="1" x14ac:dyDescent="0.3">
      <c r="A1" s="88" t="s">
        <v>156</v>
      </c>
      <c r="B1" s="89"/>
      <c r="C1" s="89"/>
      <c r="D1" s="89"/>
      <c r="E1" s="89"/>
      <c r="F1" s="89"/>
      <c r="G1" s="89"/>
    </row>
    <row r="2" spans="1:7" ht="38.25" customHeight="1" x14ac:dyDescent="0.3">
      <c r="A2" s="90"/>
      <c r="B2" s="90"/>
      <c r="C2" s="90"/>
      <c r="D2" s="90"/>
      <c r="E2" s="90"/>
      <c r="F2" s="90"/>
      <c r="G2" s="90"/>
    </row>
    <row r="3" spans="1:7" s="2" customFormat="1" x14ac:dyDescent="0.25">
      <c r="A3" s="95" t="s">
        <v>11</v>
      </c>
      <c r="B3" s="95"/>
      <c r="C3" s="95"/>
      <c r="D3" s="95"/>
      <c r="E3" s="95"/>
      <c r="F3" s="95"/>
      <c r="G3" s="95"/>
    </row>
    <row r="4" spans="1:7" s="2" customFormat="1" x14ac:dyDescent="0.25">
      <c r="A4" s="96" t="s">
        <v>154</v>
      </c>
      <c r="B4" s="97"/>
      <c r="C4" s="96" t="s">
        <v>159</v>
      </c>
      <c r="D4" s="98"/>
      <c r="E4" s="98"/>
      <c r="F4" s="98"/>
      <c r="G4" s="97"/>
    </row>
    <row r="5" spans="1:7" s="2" customFormat="1" x14ac:dyDescent="0.25">
      <c r="A5" s="95" t="s">
        <v>12</v>
      </c>
      <c r="B5" s="95"/>
      <c r="C5" s="95"/>
      <c r="D5" s="95"/>
      <c r="E5" s="95"/>
      <c r="F5" s="95"/>
      <c r="G5" s="95"/>
    </row>
    <row r="6" spans="1:7" s="2" customFormat="1" x14ac:dyDescent="0.25">
      <c r="A6" s="95" t="s">
        <v>158</v>
      </c>
      <c r="B6" s="95"/>
      <c r="C6" s="95" t="s">
        <v>157</v>
      </c>
      <c r="D6" s="95"/>
      <c r="E6" s="95"/>
      <c r="F6" s="95"/>
      <c r="G6" s="95"/>
    </row>
    <row r="7" spans="1:7" s="2" customFormat="1" x14ac:dyDescent="0.25">
      <c r="A7" s="95" t="s">
        <v>13</v>
      </c>
      <c r="B7" s="95"/>
      <c r="C7" s="100"/>
      <c r="D7" s="100"/>
      <c r="E7" s="100"/>
      <c r="F7" s="100"/>
      <c r="G7" s="100"/>
    </row>
    <row r="8" spans="1:7" s="2" customFormat="1" x14ac:dyDescent="0.25">
      <c r="A8" s="95" t="s">
        <v>14</v>
      </c>
      <c r="B8" s="95"/>
      <c r="C8" s="101"/>
      <c r="D8" s="101"/>
      <c r="E8" s="101"/>
      <c r="F8" s="101"/>
      <c r="G8" s="101"/>
    </row>
    <row r="9" spans="1:7" s="2" customFormat="1" x14ac:dyDescent="0.25">
      <c r="A9" s="96" t="s">
        <v>47</v>
      </c>
      <c r="B9" s="97"/>
      <c r="C9" s="102"/>
      <c r="D9" s="103"/>
      <c r="E9" s="103"/>
      <c r="F9" s="103"/>
      <c r="G9" s="104"/>
    </row>
    <row r="10" spans="1:7" s="2" customFormat="1" x14ac:dyDescent="0.25">
      <c r="A10" s="105" t="s">
        <v>15</v>
      </c>
      <c r="B10" s="105"/>
      <c r="C10" s="7">
        <v>41140</v>
      </c>
      <c r="D10" s="7"/>
      <c r="E10" s="85"/>
      <c r="F10" s="85"/>
      <c r="G10" s="85"/>
    </row>
    <row r="11" spans="1:7" s="2" customFormat="1" ht="33" x14ac:dyDescent="0.25">
      <c r="A11" s="84" t="s">
        <v>0</v>
      </c>
      <c r="B11" s="84" t="s">
        <v>1</v>
      </c>
      <c r="C11" s="84" t="s">
        <v>10</v>
      </c>
      <c r="D11" s="84" t="s">
        <v>153</v>
      </c>
      <c r="E11" s="84" t="s">
        <v>3</v>
      </c>
      <c r="F11" s="84" t="s">
        <v>4</v>
      </c>
      <c r="G11" s="84" t="s">
        <v>5</v>
      </c>
    </row>
    <row r="12" spans="1:7" s="2" customFormat="1" x14ac:dyDescent="0.25">
      <c r="A12" s="85">
        <v>1</v>
      </c>
      <c r="B12" s="106" t="s">
        <v>6</v>
      </c>
      <c r="C12" s="106"/>
      <c r="D12" s="106"/>
      <c r="E12" s="106"/>
      <c r="F12" s="106"/>
      <c r="G12" s="106"/>
    </row>
    <row r="13" spans="1:7" s="2" customFormat="1" ht="33" x14ac:dyDescent="0.25">
      <c r="A13" s="85" t="s">
        <v>17</v>
      </c>
      <c r="B13" s="85" t="s">
        <v>46</v>
      </c>
      <c r="C13" s="85" t="s">
        <v>7</v>
      </c>
      <c r="D13" s="3"/>
      <c r="E13" s="3"/>
      <c r="F13" s="3"/>
      <c r="G13" s="3"/>
    </row>
    <row r="14" spans="1:7" s="2" customFormat="1" ht="33" x14ac:dyDescent="0.25">
      <c r="A14" s="85" t="s">
        <v>16</v>
      </c>
      <c r="B14" s="85" t="s">
        <v>150</v>
      </c>
      <c r="C14" s="85" t="s">
        <v>7</v>
      </c>
      <c r="D14" s="3"/>
      <c r="E14" s="3"/>
      <c r="F14" s="3"/>
      <c r="G14" s="3"/>
    </row>
    <row r="15" spans="1:7" s="2" customFormat="1" ht="33" x14ac:dyDescent="0.25">
      <c r="A15" s="85" t="s">
        <v>18</v>
      </c>
      <c r="B15" s="85" t="s">
        <v>151</v>
      </c>
      <c r="C15" s="85" t="s">
        <v>2</v>
      </c>
      <c r="D15" s="3"/>
      <c r="E15" s="3"/>
      <c r="F15" s="3"/>
      <c r="G15" s="3"/>
    </row>
    <row r="16" spans="1:7" s="2" customFormat="1" ht="33" x14ac:dyDescent="0.25">
      <c r="A16" s="85" t="s">
        <v>19</v>
      </c>
      <c r="B16" s="85" t="s">
        <v>45</v>
      </c>
      <c r="C16" s="85" t="s">
        <v>2</v>
      </c>
      <c r="D16" s="3"/>
      <c r="E16" s="3"/>
      <c r="F16" s="3"/>
      <c r="G16" s="3"/>
    </row>
    <row r="17" spans="1:7" s="2" customFormat="1" x14ac:dyDescent="0.25">
      <c r="A17" s="85" t="s">
        <v>20</v>
      </c>
      <c r="B17" s="85" t="s">
        <v>24</v>
      </c>
      <c r="C17" s="85" t="s">
        <v>2</v>
      </c>
      <c r="D17" s="3"/>
      <c r="E17" s="3"/>
      <c r="F17" s="3"/>
      <c r="G17" s="3"/>
    </row>
    <row r="18" spans="1:7" s="2" customFormat="1" x14ac:dyDescent="0.25">
      <c r="A18" s="85" t="s">
        <v>21</v>
      </c>
      <c r="B18" s="85" t="s">
        <v>25</v>
      </c>
      <c r="C18" s="85" t="s">
        <v>2</v>
      </c>
      <c r="D18" s="3"/>
      <c r="E18" s="3"/>
      <c r="F18" s="3"/>
      <c r="G18" s="3"/>
    </row>
    <row r="19" spans="1:7" s="2" customFormat="1" ht="33" x14ac:dyDescent="0.25">
      <c r="A19" s="85" t="s">
        <v>22</v>
      </c>
      <c r="B19" s="85" t="s">
        <v>44</v>
      </c>
      <c r="C19" s="85" t="s">
        <v>2</v>
      </c>
      <c r="D19" s="3"/>
      <c r="E19" s="3"/>
      <c r="F19" s="3"/>
      <c r="G19" s="3"/>
    </row>
    <row r="20" spans="1:7" s="2" customFormat="1" x14ac:dyDescent="0.25">
      <c r="A20" s="85" t="s">
        <v>23</v>
      </c>
      <c r="B20" s="85" t="s">
        <v>26</v>
      </c>
      <c r="C20" s="85" t="s">
        <v>2</v>
      </c>
      <c r="D20" s="3"/>
      <c r="E20" s="3"/>
      <c r="F20" s="3"/>
      <c r="G20" s="3"/>
    </row>
    <row r="21" spans="1:7" s="2" customFormat="1" x14ac:dyDescent="0.25">
      <c r="A21" s="91" t="s">
        <v>27</v>
      </c>
      <c r="B21" s="91"/>
      <c r="C21" s="91"/>
      <c r="D21" s="82"/>
      <c r="E21" s="82"/>
      <c r="F21" s="82"/>
      <c r="G21" s="82"/>
    </row>
    <row r="22" spans="1:7" s="2" customFormat="1" x14ac:dyDescent="0.25">
      <c r="A22" s="85">
        <v>2</v>
      </c>
      <c r="B22" s="106" t="s">
        <v>8</v>
      </c>
      <c r="C22" s="106"/>
      <c r="D22" s="106"/>
      <c r="E22" s="106"/>
      <c r="F22" s="106"/>
      <c r="G22" s="106"/>
    </row>
    <row r="23" spans="1:7" s="2" customFormat="1" ht="33" x14ac:dyDescent="0.25">
      <c r="A23" s="85" t="s">
        <v>28</v>
      </c>
      <c r="B23" s="85" t="s">
        <v>152</v>
      </c>
      <c r="C23" s="85" t="s">
        <v>2</v>
      </c>
      <c r="D23" s="3"/>
      <c r="E23" s="3"/>
      <c r="F23" s="3"/>
      <c r="G23" s="3"/>
    </row>
    <row r="24" spans="1:7" s="2" customFormat="1" x14ac:dyDescent="0.25">
      <c r="A24" s="85" t="s">
        <v>29</v>
      </c>
      <c r="B24" s="85" t="s">
        <v>35</v>
      </c>
      <c r="C24" s="85" t="s">
        <v>2</v>
      </c>
      <c r="D24" s="3"/>
      <c r="E24" s="3"/>
      <c r="F24" s="4"/>
      <c r="G24" s="4"/>
    </row>
    <row r="25" spans="1:7" s="2" customFormat="1" x14ac:dyDescent="0.25">
      <c r="A25" s="85" t="s">
        <v>30</v>
      </c>
      <c r="B25" s="85" t="s">
        <v>36</v>
      </c>
      <c r="C25" s="85" t="s">
        <v>2</v>
      </c>
      <c r="D25" s="3"/>
      <c r="E25" s="3"/>
      <c r="F25" s="3"/>
      <c r="G25" s="3"/>
    </row>
    <row r="26" spans="1:7" s="2" customFormat="1" x14ac:dyDescent="0.25">
      <c r="A26" s="85" t="s">
        <v>31</v>
      </c>
      <c r="B26" s="85" t="s">
        <v>37</v>
      </c>
      <c r="C26" s="85" t="s">
        <v>2</v>
      </c>
      <c r="D26" s="3"/>
      <c r="E26" s="3"/>
      <c r="F26" s="3"/>
      <c r="G26" s="3"/>
    </row>
    <row r="27" spans="1:7" s="2" customFormat="1" x14ac:dyDescent="0.25">
      <c r="A27" s="85" t="s">
        <v>32</v>
      </c>
      <c r="B27" s="85" t="s">
        <v>38</v>
      </c>
      <c r="C27" s="85" t="s">
        <v>2</v>
      </c>
      <c r="D27" s="3"/>
      <c r="E27" s="3"/>
      <c r="F27" s="3"/>
      <c r="G27" s="3"/>
    </row>
    <row r="28" spans="1:7" s="2" customFormat="1" x14ac:dyDescent="0.25">
      <c r="A28" s="85" t="s">
        <v>33</v>
      </c>
      <c r="B28" s="85" t="s">
        <v>39</v>
      </c>
      <c r="C28" s="85" t="s">
        <v>2</v>
      </c>
      <c r="D28" s="3"/>
      <c r="E28" s="3"/>
      <c r="F28" s="3"/>
      <c r="G28" s="3"/>
    </row>
    <row r="29" spans="1:7" s="2" customFormat="1" ht="33" x14ac:dyDescent="0.25">
      <c r="A29" s="85" t="s">
        <v>34</v>
      </c>
      <c r="B29" s="85" t="s">
        <v>40</v>
      </c>
      <c r="C29" s="85" t="s">
        <v>2</v>
      </c>
      <c r="D29" s="3"/>
      <c r="E29" s="3"/>
      <c r="F29" s="3"/>
      <c r="G29" s="3"/>
    </row>
    <row r="30" spans="1:7" s="2" customFormat="1" x14ac:dyDescent="0.25">
      <c r="A30" s="91" t="s">
        <v>41</v>
      </c>
      <c r="B30" s="91"/>
      <c r="C30" s="91"/>
      <c r="D30" s="82"/>
      <c r="E30" s="82"/>
      <c r="F30" s="82"/>
      <c r="G30" s="82"/>
    </row>
    <row r="31" spans="1:7" s="2" customFormat="1" x14ac:dyDescent="0.25">
      <c r="A31" s="91" t="s">
        <v>43</v>
      </c>
      <c r="B31" s="91"/>
      <c r="C31" s="91"/>
      <c r="D31" s="82"/>
      <c r="E31" s="82"/>
      <c r="F31" s="82"/>
      <c r="G31" s="82"/>
    </row>
    <row r="32" spans="1:7" s="2" customFormat="1" x14ac:dyDescent="0.25">
      <c r="A32" s="86">
        <v>3</v>
      </c>
      <c r="B32" s="93" t="s">
        <v>149</v>
      </c>
      <c r="C32" s="93"/>
      <c r="D32" s="83"/>
      <c r="E32" s="5"/>
      <c r="F32" s="5"/>
      <c r="G32" s="5"/>
    </row>
    <row r="33" spans="1:7" s="2" customFormat="1" x14ac:dyDescent="0.25">
      <c r="A33" s="91" t="s">
        <v>42</v>
      </c>
      <c r="B33" s="91"/>
      <c r="C33" s="91"/>
      <c r="D33" s="82"/>
      <c r="E33" s="82"/>
      <c r="F33" s="82"/>
      <c r="G33" s="82"/>
    </row>
    <row r="34" spans="1:7" s="2" customFormat="1" x14ac:dyDescent="0.25">
      <c r="A34" s="87"/>
      <c r="B34" s="81"/>
      <c r="C34" s="94"/>
      <c r="D34" s="94"/>
      <c r="E34" s="94"/>
      <c r="F34" s="6"/>
      <c r="G34" s="6"/>
    </row>
    <row r="35" spans="1:7" x14ac:dyDescent="0.3">
      <c r="B35" s="99"/>
      <c r="C35" s="99"/>
      <c r="D35" s="99"/>
      <c r="E35" s="99"/>
      <c r="F35" s="8"/>
    </row>
    <row r="36" spans="1:7" x14ac:dyDescent="0.3">
      <c r="B36" s="92"/>
      <c r="C36" s="92"/>
      <c r="D36" s="92"/>
      <c r="E36" s="92"/>
      <c r="F36" s="8"/>
    </row>
    <row r="37" spans="1:7" x14ac:dyDescent="0.3">
      <c r="B37" s="92"/>
      <c r="C37" s="92"/>
      <c r="D37" s="92"/>
      <c r="E37" s="92"/>
    </row>
    <row r="38" spans="1:7" x14ac:dyDescent="0.3">
      <c r="B38" s="92"/>
      <c r="C38" s="92"/>
      <c r="D38" s="92"/>
      <c r="E38" s="92"/>
    </row>
    <row r="39" spans="1:7" x14ac:dyDescent="0.3">
      <c r="A39" s="81"/>
      <c r="B39" s="94"/>
      <c r="C39" s="94"/>
      <c r="D39" s="94"/>
      <c r="E39" s="8"/>
      <c r="F39" s="8"/>
    </row>
    <row r="40" spans="1:7" x14ac:dyDescent="0.3">
      <c r="A40" s="99"/>
      <c r="B40" s="99"/>
      <c r="C40" s="99"/>
      <c r="D40" s="99"/>
    </row>
    <row r="41" spans="1:7" x14ac:dyDescent="0.3">
      <c r="A41" s="92"/>
      <c r="B41" s="92"/>
      <c r="C41" s="92"/>
      <c r="D41" s="92"/>
    </row>
    <row r="42" spans="1:7" x14ac:dyDescent="0.3">
      <c r="A42" s="92"/>
      <c r="B42" s="92"/>
      <c r="C42" s="92"/>
      <c r="D42" s="92"/>
    </row>
    <row r="43" spans="1:7" x14ac:dyDescent="0.3">
      <c r="A43" s="92"/>
      <c r="B43" s="92"/>
      <c r="C43" s="92"/>
      <c r="D43" s="92"/>
    </row>
  </sheetData>
  <mergeCells count="32">
    <mergeCell ref="A42:D42"/>
    <mergeCell ref="A43:D43"/>
    <mergeCell ref="B35:E35"/>
    <mergeCell ref="B36:E36"/>
    <mergeCell ref="B37:E37"/>
    <mergeCell ref="B39:D39"/>
    <mergeCell ref="A40:D40"/>
    <mergeCell ref="A41:D41"/>
    <mergeCell ref="A31:C31"/>
    <mergeCell ref="A7:B7"/>
    <mergeCell ref="C7:G7"/>
    <mergeCell ref="A8:B8"/>
    <mergeCell ref="C8:G8"/>
    <mergeCell ref="A9:B9"/>
    <mergeCell ref="C9:G9"/>
    <mergeCell ref="A10:B10"/>
    <mergeCell ref="B12:G12"/>
    <mergeCell ref="A21:C21"/>
    <mergeCell ref="B22:G22"/>
    <mergeCell ref="A1:G2"/>
    <mergeCell ref="A30:C30"/>
    <mergeCell ref="B38:E38"/>
    <mergeCell ref="B32:C32"/>
    <mergeCell ref="A33:C33"/>
    <mergeCell ref="C34:E34"/>
    <mergeCell ref="A3:G3"/>
    <mergeCell ref="A4:B4"/>
    <mergeCell ref="C4:G4"/>
    <mergeCell ref="A5:B5"/>
    <mergeCell ref="C5:G5"/>
    <mergeCell ref="A6:B6"/>
    <mergeCell ref="C6:G6"/>
  </mergeCells>
  <pageMargins left="0.51181102362204722" right="0.51181102362204722" top="0.78740157480314965" bottom="0.78740157480314965" header="0.31496062992125984" footer="0.31496062992125984"/>
  <pageSetup paperSize="9" scale="9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9"/>
  <sheetViews>
    <sheetView topLeftCell="A157" workbookViewId="0">
      <selection activeCell="A162" sqref="A162:C162"/>
    </sheetView>
  </sheetViews>
  <sheetFormatPr defaultColWidth="9.7109375" defaultRowHeight="15.75" x14ac:dyDescent="0.25"/>
  <cols>
    <col min="1" max="1" width="28.42578125" style="8" customWidth="1"/>
    <col min="2" max="2" width="10.42578125" style="8" customWidth="1"/>
    <col min="3" max="3" width="12.28515625" style="8" customWidth="1"/>
    <col min="4" max="4" width="17.7109375" style="8" customWidth="1"/>
    <col min="5" max="5" width="10.42578125" style="8" customWidth="1"/>
    <col min="6" max="6" width="9.5703125" style="8" customWidth="1"/>
    <col min="7" max="7" width="9.7109375" style="8" bestFit="1" customWidth="1"/>
    <col min="8" max="256" width="9.7109375" style="8"/>
    <col min="257" max="257" width="41.42578125" style="8" customWidth="1"/>
    <col min="258" max="258" width="18.140625" style="8" bestFit="1" customWidth="1"/>
    <col min="259" max="259" width="22" style="8" customWidth="1"/>
    <col min="260" max="260" width="23.28515625" style="8" bestFit="1" customWidth="1"/>
    <col min="261" max="261" width="17.7109375" style="8" customWidth="1"/>
    <col min="262" max="262" width="12.28515625" style="8" customWidth="1"/>
    <col min="263" max="263" width="11.140625" style="8" customWidth="1"/>
    <col min="264" max="512" width="9.7109375" style="8"/>
    <col min="513" max="513" width="41.42578125" style="8" customWidth="1"/>
    <col min="514" max="514" width="18.140625" style="8" bestFit="1" customWidth="1"/>
    <col min="515" max="515" width="22" style="8" customWidth="1"/>
    <col min="516" max="516" width="23.28515625" style="8" bestFit="1" customWidth="1"/>
    <col min="517" max="517" width="17.7109375" style="8" customWidth="1"/>
    <col min="518" max="518" width="12.28515625" style="8" customWidth="1"/>
    <col min="519" max="519" width="11.140625" style="8" customWidth="1"/>
    <col min="520" max="768" width="9.7109375" style="8"/>
    <col min="769" max="769" width="41.42578125" style="8" customWidth="1"/>
    <col min="770" max="770" width="18.140625" style="8" bestFit="1" customWidth="1"/>
    <col min="771" max="771" width="22" style="8" customWidth="1"/>
    <col min="772" max="772" width="23.28515625" style="8" bestFit="1" customWidth="1"/>
    <col min="773" max="773" width="17.7109375" style="8" customWidth="1"/>
    <col min="774" max="774" width="12.28515625" style="8" customWidth="1"/>
    <col min="775" max="775" width="11.140625" style="8" customWidth="1"/>
    <col min="776" max="1024" width="9.7109375" style="8"/>
    <col min="1025" max="1025" width="41.42578125" style="8" customWidth="1"/>
    <col min="1026" max="1026" width="18.140625" style="8" bestFit="1" customWidth="1"/>
    <col min="1027" max="1027" width="22" style="8" customWidth="1"/>
    <col min="1028" max="1028" width="23.28515625" style="8" bestFit="1" customWidth="1"/>
    <col min="1029" max="1029" width="17.7109375" style="8" customWidth="1"/>
    <col min="1030" max="1030" width="12.28515625" style="8" customWidth="1"/>
    <col min="1031" max="1031" width="11.140625" style="8" customWidth="1"/>
    <col min="1032" max="1280" width="9.7109375" style="8"/>
    <col min="1281" max="1281" width="41.42578125" style="8" customWidth="1"/>
    <col min="1282" max="1282" width="18.140625" style="8" bestFit="1" customWidth="1"/>
    <col min="1283" max="1283" width="22" style="8" customWidth="1"/>
    <col min="1284" max="1284" width="23.28515625" style="8" bestFit="1" customWidth="1"/>
    <col min="1285" max="1285" width="17.7109375" style="8" customWidth="1"/>
    <col min="1286" max="1286" width="12.28515625" style="8" customWidth="1"/>
    <col min="1287" max="1287" width="11.140625" style="8" customWidth="1"/>
    <col min="1288" max="1536" width="9.7109375" style="8"/>
    <col min="1537" max="1537" width="41.42578125" style="8" customWidth="1"/>
    <col min="1538" max="1538" width="18.140625" style="8" bestFit="1" customWidth="1"/>
    <col min="1539" max="1539" width="22" style="8" customWidth="1"/>
    <col min="1540" max="1540" width="23.28515625" style="8" bestFit="1" customWidth="1"/>
    <col min="1541" max="1541" width="17.7109375" style="8" customWidth="1"/>
    <col min="1542" max="1542" width="12.28515625" style="8" customWidth="1"/>
    <col min="1543" max="1543" width="11.140625" style="8" customWidth="1"/>
    <col min="1544" max="1792" width="9.7109375" style="8"/>
    <col min="1793" max="1793" width="41.42578125" style="8" customWidth="1"/>
    <col min="1794" max="1794" width="18.140625" style="8" bestFit="1" customWidth="1"/>
    <col min="1795" max="1795" width="22" style="8" customWidth="1"/>
    <col min="1796" max="1796" width="23.28515625" style="8" bestFit="1" customWidth="1"/>
    <col min="1797" max="1797" width="17.7109375" style="8" customWidth="1"/>
    <col min="1798" max="1798" width="12.28515625" style="8" customWidth="1"/>
    <col min="1799" max="1799" width="11.140625" style="8" customWidth="1"/>
    <col min="1800" max="2048" width="9.7109375" style="8"/>
    <col min="2049" max="2049" width="41.42578125" style="8" customWidth="1"/>
    <col min="2050" max="2050" width="18.140625" style="8" bestFit="1" customWidth="1"/>
    <col min="2051" max="2051" width="22" style="8" customWidth="1"/>
    <col min="2052" max="2052" width="23.28515625" style="8" bestFit="1" customWidth="1"/>
    <col min="2053" max="2053" width="17.7109375" style="8" customWidth="1"/>
    <col min="2054" max="2054" width="12.28515625" style="8" customWidth="1"/>
    <col min="2055" max="2055" width="11.140625" style="8" customWidth="1"/>
    <col min="2056" max="2304" width="9.7109375" style="8"/>
    <col min="2305" max="2305" width="41.42578125" style="8" customWidth="1"/>
    <col min="2306" max="2306" width="18.140625" style="8" bestFit="1" customWidth="1"/>
    <col min="2307" max="2307" width="22" style="8" customWidth="1"/>
    <col min="2308" max="2308" width="23.28515625" style="8" bestFit="1" customWidth="1"/>
    <col min="2309" max="2309" width="17.7109375" style="8" customWidth="1"/>
    <col min="2310" max="2310" width="12.28515625" style="8" customWidth="1"/>
    <col min="2311" max="2311" width="11.140625" style="8" customWidth="1"/>
    <col min="2312" max="2560" width="9.7109375" style="8"/>
    <col min="2561" max="2561" width="41.42578125" style="8" customWidth="1"/>
    <col min="2562" max="2562" width="18.140625" style="8" bestFit="1" customWidth="1"/>
    <col min="2563" max="2563" width="22" style="8" customWidth="1"/>
    <col min="2564" max="2564" width="23.28515625" style="8" bestFit="1" customWidth="1"/>
    <col min="2565" max="2565" width="17.7109375" style="8" customWidth="1"/>
    <col min="2566" max="2566" width="12.28515625" style="8" customWidth="1"/>
    <col min="2567" max="2567" width="11.140625" style="8" customWidth="1"/>
    <col min="2568" max="2816" width="9.7109375" style="8"/>
    <col min="2817" max="2817" width="41.42578125" style="8" customWidth="1"/>
    <col min="2818" max="2818" width="18.140625" style="8" bestFit="1" customWidth="1"/>
    <col min="2819" max="2819" width="22" style="8" customWidth="1"/>
    <col min="2820" max="2820" width="23.28515625" style="8" bestFit="1" customWidth="1"/>
    <col min="2821" max="2821" width="17.7109375" style="8" customWidth="1"/>
    <col min="2822" max="2822" width="12.28515625" style="8" customWidth="1"/>
    <col min="2823" max="2823" width="11.140625" style="8" customWidth="1"/>
    <col min="2824" max="3072" width="9.7109375" style="8"/>
    <col min="3073" max="3073" width="41.42578125" style="8" customWidth="1"/>
    <col min="3074" max="3074" width="18.140625" style="8" bestFit="1" customWidth="1"/>
    <col min="3075" max="3075" width="22" style="8" customWidth="1"/>
    <col min="3076" max="3076" width="23.28515625" style="8" bestFit="1" customWidth="1"/>
    <col min="3077" max="3077" width="17.7109375" style="8" customWidth="1"/>
    <col min="3078" max="3078" width="12.28515625" style="8" customWidth="1"/>
    <col min="3079" max="3079" width="11.140625" style="8" customWidth="1"/>
    <col min="3080" max="3328" width="9.7109375" style="8"/>
    <col min="3329" max="3329" width="41.42578125" style="8" customWidth="1"/>
    <col min="3330" max="3330" width="18.140625" style="8" bestFit="1" customWidth="1"/>
    <col min="3331" max="3331" width="22" style="8" customWidth="1"/>
    <col min="3332" max="3332" width="23.28515625" style="8" bestFit="1" customWidth="1"/>
    <col min="3333" max="3333" width="17.7109375" style="8" customWidth="1"/>
    <col min="3334" max="3334" width="12.28515625" style="8" customWidth="1"/>
    <col min="3335" max="3335" width="11.140625" style="8" customWidth="1"/>
    <col min="3336" max="3584" width="9.7109375" style="8"/>
    <col min="3585" max="3585" width="41.42578125" style="8" customWidth="1"/>
    <col min="3586" max="3586" width="18.140625" style="8" bestFit="1" customWidth="1"/>
    <col min="3587" max="3587" width="22" style="8" customWidth="1"/>
    <col min="3588" max="3588" width="23.28515625" style="8" bestFit="1" customWidth="1"/>
    <col min="3589" max="3589" width="17.7109375" style="8" customWidth="1"/>
    <col min="3590" max="3590" width="12.28515625" style="8" customWidth="1"/>
    <col min="3591" max="3591" width="11.140625" style="8" customWidth="1"/>
    <col min="3592" max="3840" width="9.7109375" style="8"/>
    <col min="3841" max="3841" width="41.42578125" style="8" customWidth="1"/>
    <col min="3842" max="3842" width="18.140625" style="8" bestFit="1" customWidth="1"/>
    <col min="3843" max="3843" width="22" style="8" customWidth="1"/>
    <col min="3844" max="3844" width="23.28515625" style="8" bestFit="1" customWidth="1"/>
    <col min="3845" max="3845" width="17.7109375" style="8" customWidth="1"/>
    <col min="3846" max="3846" width="12.28515625" style="8" customWidth="1"/>
    <col min="3847" max="3847" width="11.140625" style="8" customWidth="1"/>
    <col min="3848" max="4096" width="9.7109375" style="8"/>
    <col min="4097" max="4097" width="41.42578125" style="8" customWidth="1"/>
    <col min="4098" max="4098" width="18.140625" style="8" bestFit="1" customWidth="1"/>
    <col min="4099" max="4099" width="22" style="8" customWidth="1"/>
    <col min="4100" max="4100" width="23.28515625" style="8" bestFit="1" customWidth="1"/>
    <col min="4101" max="4101" width="17.7109375" style="8" customWidth="1"/>
    <col min="4102" max="4102" width="12.28515625" style="8" customWidth="1"/>
    <col min="4103" max="4103" width="11.140625" style="8" customWidth="1"/>
    <col min="4104" max="4352" width="9.7109375" style="8"/>
    <col min="4353" max="4353" width="41.42578125" style="8" customWidth="1"/>
    <col min="4354" max="4354" width="18.140625" style="8" bestFit="1" customWidth="1"/>
    <col min="4355" max="4355" width="22" style="8" customWidth="1"/>
    <col min="4356" max="4356" width="23.28515625" style="8" bestFit="1" customWidth="1"/>
    <col min="4357" max="4357" width="17.7109375" style="8" customWidth="1"/>
    <col min="4358" max="4358" width="12.28515625" style="8" customWidth="1"/>
    <col min="4359" max="4359" width="11.140625" style="8" customWidth="1"/>
    <col min="4360" max="4608" width="9.7109375" style="8"/>
    <col min="4609" max="4609" width="41.42578125" style="8" customWidth="1"/>
    <col min="4610" max="4610" width="18.140625" style="8" bestFit="1" customWidth="1"/>
    <col min="4611" max="4611" width="22" style="8" customWidth="1"/>
    <col min="4612" max="4612" width="23.28515625" style="8" bestFit="1" customWidth="1"/>
    <col min="4613" max="4613" width="17.7109375" style="8" customWidth="1"/>
    <col min="4614" max="4614" width="12.28515625" style="8" customWidth="1"/>
    <col min="4615" max="4615" width="11.140625" style="8" customWidth="1"/>
    <col min="4616" max="4864" width="9.7109375" style="8"/>
    <col min="4865" max="4865" width="41.42578125" style="8" customWidth="1"/>
    <col min="4866" max="4866" width="18.140625" style="8" bestFit="1" customWidth="1"/>
    <col min="4867" max="4867" width="22" style="8" customWidth="1"/>
    <col min="4868" max="4868" width="23.28515625" style="8" bestFit="1" customWidth="1"/>
    <col min="4869" max="4869" width="17.7109375" style="8" customWidth="1"/>
    <col min="4870" max="4870" width="12.28515625" style="8" customWidth="1"/>
    <col min="4871" max="4871" width="11.140625" style="8" customWidth="1"/>
    <col min="4872" max="5120" width="9.7109375" style="8"/>
    <col min="5121" max="5121" width="41.42578125" style="8" customWidth="1"/>
    <col min="5122" max="5122" width="18.140625" style="8" bestFit="1" customWidth="1"/>
    <col min="5123" max="5123" width="22" style="8" customWidth="1"/>
    <col min="5124" max="5124" width="23.28515625" style="8" bestFit="1" customWidth="1"/>
    <col min="5125" max="5125" width="17.7109375" style="8" customWidth="1"/>
    <col min="5126" max="5126" width="12.28515625" style="8" customWidth="1"/>
    <col min="5127" max="5127" width="11.140625" style="8" customWidth="1"/>
    <col min="5128" max="5376" width="9.7109375" style="8"/>
    <col min="5377" max="5377" width="41.42578125" style="8" customWidth="1"/>
    <col min="5378" max="5378" width="18.140625" style="8" bestFit="1" customWidth="1"/>
    <col min="5379" max="5379" width="22" style="8" customWidth="1"/>
    <col min="5380" max="5380" width="23.28515625" style="8" bestFit="1" customWidth="1"/>
    <col min="5381" max="5381" width="17.7109375" style="8" customWidth="1"/>
    <col min="5382" max="5382" width="12.28515625" style="8" customWidth="1"/>
    <col min="5383" max="5383" width="11.140625" style="8" customWidth="1"/>
    <col min="5384" max="5632" width="9.7109375" style="8"/>
    <col min="5633" max="5633" width="41.42578125" style="8" customWidth="1"/>
    <col min="5634" max="5634" width="18.140625" style="8" bestFit="1" customWidth="1"/>
    <col min="5635" max="5635" width="22" style="8" customWidth="1"/>
    <col min="5636" max="5636" width="23.28515625" style="8" bestFit="1" customWidth="1"/>
    <col min="5637" max="5637" width="17.7109375" style="8" customWidth="1"/>
    <col min="5638" max="5638" width="12.28515625" style="8" customWidth="1"/>
    <col min="5639" max="5639" width="11.140625" style="8" customWidth="1"/>
    <col min="5640" max="5888" width="9.7109375" style="8"/>
    <col min="5889" max="5889" width="41.42578125" style="8" customWidth="1"/>
    <col min="5890" max="5890" width="18.140625" style="8" bestFit="1" customWidth="1"/>
    <col min="5891" max="5891" width="22" style="8" customWidth="1"/>
    <col min="5892" max="5892" width="23.28515625" style="8" bestFit="1" customWidth="1"/>
    <col min="5893" max="5893" width="17.7109375" style="8" customWidth="1"/>
    <col min="5894" max="5894" width="12.28515625" style="8" customWidth="1"/>
    <col min="5895" max="5895" width="11.140625" style="8" customWidth="1"/>
    <col min="5896" max="6144" width="9.7109375" style="8"/>
    <col min="6145" max="6145" width="41.42578125" style="8" customWidth="1"/>
    <col min="6146" max="6146" width="18.140625" style="8" bestFit="1" customWidth="1"/>
    <col min="6147" max="6147" width="22" style="8" customWidth="1"/>
    <col min="6148" max="6148" width="23.28515625" style="8" bestFit="1" customWidth="1"/>
    <col min="6149" max="6149" width="17.7109375" style="8" customWidth="1"/>
    <col min="6150" max="6150" width="12.28515625" style="8" customWidth="1"/>
    <col min="6151" max="6151" width="11.140625" style="8" customWidth="1"/>
    <col min="6152" max="6400" width="9.7109375" style="8"/>
    <col min="6401" max="6401" width="41.42578125" style="8" customWidth="1"/>
    <col min="6402" max="6402" width="18.140625" style="8" bestFit="1" customWidth="1"/>
    <col min="6403" max="6403" width="22" style="8" customWidth="1"/>
    <col min="6404" max="6404" width="23.28515625" style="8" bestFit="1" customWidth="1"/>
    <col min="6405" max="6405" width="17.7109375" style="8" customWidth="1"/>
    <col min="6406" max="6406" width="12.28515625" style="8" customWidth="1"/>
    <col min="6407" max="6407" width="11.140625" style="8" customWidth="1"/>
    <col min="6408" max="6656" width="9.7109375" style="8"/>
    <col min="6657" max="6657" width="41.42578125" style="8" customWidth="1"/>
    <col min="6658" max="6658" width="18.140625" style="8" bestFit="1" customWidth="1"/>
    <col min="6659" max="6659" width="22" style="8" customWidth="1"/>
    <col min="6660" max="6660" width="23.28515625" style="8" bestFit="1" customWidth="1"/>
    <col min="6661" max="6661" width="17.7109375" style="8" customWidth="1"/>
    <col min="6662" max="6662" width="12.28515625" style="8" customWidth="1"/>
    <col min="6663" max="6663" width="11.140625" style="8" customWidth="1"/>
    <col min="6664" max="6912" width="9.7109375" style="8"/>
    <col min="6913" max="6913" width="41.42578125" style="8" customWidth="1"/>
    <col min="6914" max="6914" width="18.140625" style="8" bestFit="1" customWidth="1"/>
    <col min="6915" max="6915" width="22" style="8" customWidth="1"/>
    <col min="6916" max="6916" width="23.28515625" style="8" bestFit="1" customWidth="1"/>
    <col min="6917" max="6917" width="17.7109375" style="8" customWidth="1"/>
    <col min="6918" max="6918" width="12.28515625" style="8" customWidth="1"/>
    <col min="6919" max="6919" width="11.140625" style="8" customWidth="1"/>
    <col min="6920" max="7168" width="9.7109375" style="8"/>
    <col min="7169" max="7169" width="41.42578125" style="8" customWidth="1"/>
    <col min="7170" max="7170" width="18.140625" style="8" bestFit="1" customWidth="1"/>
    <col min="7171" max="7171" width="22" style="8" customWidth="1"/>
    <col min="7172" max="7172" width="23.28515625" style="8" bestFit="1" customWidth="1"/>
    <col min="7173" max="7173" width="17.7109375" style="8" customWidth="1"/>
    <col min="7174" max="7174" width="12.28515625" style="8" customWidth="1"/>
    <col min="7175" max="7175" width="11.140625" style="8" customWidth="1"/>
    <col min="7176" max="7424" width="9.7109375" style="8"/>
    <col min="7425" max="7425" width="41.42578125" style="8" customWidth="1"/>
    <col min="7426" max="7426" width="18.140625" style="8" bestFit="1" customWidth="1"/>
    <col min="7427" max="7427" width="22" style="8" customWidth="1"/>
    <col min="7428" max="7428" width="23.28515625" style="8" bestFit="1" customWidth="1"/>
    <col min="7429" max="7429" width="17.7109375" style="8" customWidth="1"/>
    <col min="7430" max="7430" width="12.28515625" style="8" customWidth="1"/>
    <col min="7431" max="7431" width="11.140625" style="8" customWidth="1"/>
    <col min="7432" max="7680" width="9.7109375" style="8"/>
    <col min="7681" max="7681" width="41.42578125" style="8" customWidth="1"/>
    <col min="7682" max="7682" width="18.140625" style="8" bestFit="1" customWidth="1"/>
    <col min="7683" max="7683" width="22" style="8" customWidth="1"/>
    <col min="7684" max="7684" width="23.28515625" style="8" bestFit="1" customWidth="1"/>
    <col min="7685" max="7685" width="17.7109375" style="8" customWidth="1"/>
    <col min="7686" max="7686" width="12.28515625" style="8" customWidth="1"/>
    <col min="7687" max="7687" width="11.140625" style="8" customWidth="1"/>
    <col min="7688" max="7936" width="9.7109375" style="8"/>
    <col min="7937" max="7937" width="41.42578125" style="8" customWidth="1"/>
    <col min="7938" max="7938" width="18.140625" style="8" bestFit="1" customWidth="1"/>
    <col min="7939" max="7939" width="22" style="8" customWidth="1"/>
    <col min="7940" max="7940" width="23.28515625" style="8" bestFit="1" customWidth="1"/>
    <col min="7941" max="7941" width="17.7109375" style="8" customWidth="1"/>
    <col min="7942" max="7942" width="12.28515625" style="8" customWidth="1"/>
    <col min="7943" max="7943" width="11.140625" style="8" customWidth="1"/>
    <col min="7944" max="8192" width="9.7109375" style="8"/>
    <col min="8193" max="8193" width="41.42578125" style="8" customWidth="1"/>
    <col min="8194" max="8194" width="18.140625" style="8" bestFit="1" customWidth="1"/>
    <col min="8195" max="8195" width="22" style="8" customWidth="1"/>
    <col min="8196" max="8196" width="23.28515625" style="8" bestFit="1" customWidth="1"/>
    <col min="8197" max="8197" width="17.7109375" style="8" customWidth="1"/>
    <col min="8198" max="8198" width="12.28515625" style="8" customWidth="1"/>
    <col min="8199" max="8199" width="11.140625" style="8" customWidth="1"/>
    <col min="8200" max="8448" width="9.7109375" style="8"/>
    <col min="8449" max="8449" width="41.42578125" style="8" customWidth="1"/>
    <col min="8450" max="8450" width="18.140625" style="8" bestFit="1" customWidth="1"/>
    <col min="8451" max="8451" width="22" style="8" customWidth="1"/>
    <col min="8452" max="8452" width="23.28515625" style="8" bestFit="1" customWidth="1"/>
    <col min="8453" max="8453" width="17.7109375" style="8" customWidth="1"/>
    <col min="8454" max="8454" width="12.28515625" style="8" customWidth="1"/>
    <col min="8455" max="8455" width="11.140625" style="8" customWidth="1"/>
    <col min="8456" max="8704" width="9.7109375" style="8"/>
    <col min="8705" max="8705" width="41.42578125" style="8" customWidth="1"/>
    <col min="8706" max="8706" width="18.140625" style="8" bestFit="1" customWidth="1"/>
    <col min="8707" max="8707" width="22" style="8" customWidth="1"/>
    <col min="8708" max="8708" width="23.28515625" style="8" bestFit="1" customWidth="1"/>
    <col min="8709" max="8709" width="17.7109375" style="8" customWidth="1"/>
    <col min="8710" max="8710" width="12.28515625" style="8" customWidth="1"/>
    <col min="8711" max="8711" width="11.140625" style="8" customWidth="1"/>
    <col min="8712" max="8960" width="9.7109375" style="8"/>
    <col min="8961" max="8961" width="41.42578125" style="8" customWidth="1"/>
    <col min="8962" max="8962" width="18.140625" style="8" bestFit="1" customWidth="1"/>
    <col min="8963" max="8963" width="22" style="8" customWidth="1"/>
    <col min="8964" max="8964" width="23.28515625" style="8" bestFit="1" customWidth="1"/>
    <col min="8965" max="8965" width="17.7109375" style="8" customWidth="1"/>
    <col min="8966" max="8966" width="12.28515625" style="8" customWidth="1"/>
    <col min="8967" max="8967" width="11.140625" style="8" customWidth="1"/>
    <col min="8968" max="9216" width="9.7109375" style="8"/>
    <col min="9217" max="9217" width="41.42578125" style="8" customWidth="1"/>
    <col min="9218" max="9218" width="18.140625" style="8" bestFit="1" customWidth="1"/>
    <col min="9219" max="9219" width="22" style="8" customWidth="1"/>
    <col min="9220" max="9220" width="23.28515625" style="8" bestFit="1" customWidth="1"/>
    <col min="9221" max="9221" width="17.7109375" style="8" customWidth="1"/>
    <col min="9222" max="9222" width="12.28515625" style="8" customWidth="1"/>
    <col min="9223" max="9223" width="11.140625" style="8" customWidth="1"/>
    <col min="9224" max="9472" width="9.7109375" style="8"/>
    <col min="9473" max="9473" width="41.42578125" style="8" customWidth="1"/>
    <col min="9474" max="9474" width="18.140625" style="8" bestFit="1" customWidth="1"/>
    <col min="9475" max="9475" width="22" style="8" customWidth="1"/>
    <col min="9476" max="9476" width="23.28515625" style="8" bestFit="1" customWidth="1"/>
    <col min="9477" max="9477" width="17.7109375" style="8" customWidth="1"/>
    <col min="9478" max="9478" width="12.28515625" style="8" customWidth="1"/>
    <col min="9479" max="9479" width="11.140625" style="8" customWidth="1"/>
    <col min="9480" max="9728" width="9.7109375" style="8"/>
    <col min="9729" max="9729" width="41.42578125" style="8" customWidth="1"/>
    <col min="9730" max="9730" width="18.140625" style="8" bestFit="1" customWidth="1"/>
    <col min="9731" max="9731" width="22" style="8" customWidth="1"/>
    <col min="9732" max="9732" width="23.28515625" style="8" bestFit="1" customWidth="1"/>
    <col min="9733" max="9733" width="17.7109375" style="8" customWidth="1"/>
    <col min="9734" max="9734" width="12.28515625" style="8" customWidth="1"/>
    <col min="9735" max="9735" width="11.140625" style="8" customWidth="1"/>
    <col min="9736" max="9984" width="9.7109375" style="8"/>
    <col min="9985" max="9985" width="41.42578125" style="8" customWidth="1"/>
    <col min="9986" max="9986" width="18.140625" style="8" bestFit="1" customWidth="1"/>
    <col min="9987" max="9987" width="22" style="8" customWidth="1"/>
    <col min="9988" max="9988" width="23.28515625" style="8" bestFit="1" customWidth="1"/>
    <col min="9989" max="9989" width="17.7109375" style="8" customWidth="1"/>
    <col min="9990" max="9990" width="12.28515625" style="8" customWidth="1"/>
    <col min="9991" max="9991" width="11.140625" style="8" customWidth="1"/>
    <col min="9992" max="10240" width="9.7109375" style="8"/>
    <col min="10241" max="10241" width="41.42578125" style="8" customWidth="1"/>
    <col min="10242" max="10242" width="18.140625" style="8" bestFit="1" customWidth="1"/>
    <col min="10243" max="10243" width="22" style="8" customWidth="1"/>
    <col min="10244" max="10244" width="23.28515625" style="8" bestFit="1" customWidth="1"/>
    <col min="10245" max="10245" width="17.7109375" style="8" customWidth="1"/>
    <col min="10246" max="10246" width="12.28515625" style="8" customWidth="1"/>
    <col min="10247" max="10247" width="11.140625" style="8" customWidth="1"/>
    <col min="10248" max="10496" width="9.7109375" style="8"/>
    <col min="10497" max="10497" width="41.42578125" style="8" customWidth="1"/>
    <col min="10498" max="10498" width="18.140625" style="8" bestFit="1" customWidth="1"/>
    <col min="10499" max="10499" width="22" style="8" customWidth="1"/>
    <col min="10500" max="10500" width="23.28515625" style="8" bestFit="1" customWidth="1"/>
    <col min="10501" max="10501" width="17.7109375" style="8" customWidth="1"/>
    <col min="10502" max="10502" width="12.28515625" style="8" customWidth="1"/>
    <col min="10503" max="10503" width="11.140625" style="8" customWidth="1"/>
    <col min="10504" max="10752" width="9.7109375" style="8"/>
    <col min="10753" max="10753" width="41.42578125" style="8" customWidth="1"/>
    <col min="10754" max="10754" width="18.140625" style="8" bestFit="1" customWidth="1"/>
    <col min="10755" max="10755" width="22" style="8" customWidth="1"/>
    <col min="10756" max="10756" width="23.28515625" style="8" bestFit="1" customWidth="1"/>
    <col min="10757" max="10757" width="17.7109375" style="8" customWidth="1"/>
    <col min="10758" max="10758" width="12.28515625" style="8" customWidth="1"/>
    <col min="10759" max="10759" width="11.140625" style="8" customWidth="1"/>
    <col min="10760" max="11008" width="9.7109375" style="8"/>
    <col min="11009" max="11009" width="41.42578125" style="8" customWidth="1"/>
    <col min="11010" max="11010" width="18.140625" style="8" bestFit="1" customWidth="1"/>
    <col min="11011" max="11011" width="22" style="8" customWidth="1"/>
    <col min="11012" max="11012" width="23.28515625" style="8" bestFit="1" customWidth="1"/>
    <col min="11013" max="11013" width="17.7109375" style="8" customWidth="1"/>
    <col min="11014" max="11014" width="12.28515625" style="8" customWidth="1"/>
    <col min="11015" max="11015" width="11.140625" style="8" customWidth="1"/>
    <col min="11016" max="11264" width="9.7109375" style="8"/>
    <col min="11265" max="11265" width="41.42578125" style="8" customWidth="1"/>
    <col min="11266" max="11266" width="18.140625" style="8" bestFit="1" customWidth="1"/>
    <col min="11267" max="11267" width="22" style="8" customWidth="1"/>
    <col min="11268" max="11268" width="23.28515625" style="8" bestFit="1" customWidth="1"/>
    <col min="11269" max="11269" width="17.7109375" style="8" customWidth="1"/>
    <col min="11270" max="11270" width="12.28515625" style="8" customWidth="1"/>
    <col min="11271" max="11271" width="11.140625" style="8" customWidth="1"/>
    <col min="11272" max="11520" width="9.7109375" style="8"/>
    <col min="11521" max="11521" width="41.42578125" style="8" customWidth="1"/>
    <col min="11522" max="11522" width="18.140625" style="8" bestFit="1" customWidth="1"/>
    <col min="11523" max="11523" width="22" style="8" customWidth="1"/>
    <col min="11524" max="11524" width="23.28515625" style="8" bestFit="1" customWidth="1"/>
    <col min="11525" max="11525" width="17.7109375" style="8" customWidth="1"/>
    <col min="11526" max="11526" width="12.28515625" style="8" customWidth="1"/>
    <col min="11527" max="11527" width="11.140625" style="8" customWidth="1"/>
    <col min="11528" max="11776" width="9.7109375" style="8"/>
    <col min="11777" max="11777" width="41.42578125" style="8" customWidth="1"/>
    <col min="11778" max="11778" width="18.140625" style="8" bestFit="1" customWidth="1"/>
    <col min="11779" max="11779" width="22" style="8" customWidth="1"/>
    <col min="11780" max="11780" width="23.28515625" style="8" bestFit="1" customWidth="1"/>
    <col min="11781" max="11781" width="17.7109375" style="8" customWidth="1"/>
    <col min="11782" max="11782" width="12.28515625" style="8" customWidth="1"/>
    <col min="11783" max="11783" width="11.140625" style="8" customWidth="1"/>
    <col min="11784" max="12032" width="9.7109375" style="8"/>
    <col min="12033" max="12033" width="41.42578125" style="8" customWidth="1"/>
    <col min="12034" max="12034" width="18.140625" style="8" bestFit="1" customWidth="1"/>
    <col min="12035" max="12035" width="22" style="8" customWidth="1"/>
    <col min="12036" max="12036" width="23.28515625" style="8" bestFit="1" customWidth="1"/>
    <col min="12037" max="12037" width="17.7109375" style="8" customWidth="1"/>
    <col min="12038" max="12038" width="12.28515625" style="8" customWidth="1"/>
    <col min="12039" max="12039" width="11.140625" style="8" customWidth="1"/>
    <col min="12040" max="12288" width="9.7109375" style="8"/>
    <col min="12289" max="12289" width="41.42578125" style="8" customWidth="1"/>
    <col min="12290" max="12290" width="18.140625" style="8" bestFit="1" customWidth="1"/>
    <col min="12291" max="12291" width="22" style="8" customWidth="1"/>
    <col min="12292" max="12292" width="23.28515625" style="8" bestFit="1" customWidth="1"/>
    <col min="12293" max="12293" width="17.7109375" style="8" customWidth="1"/>
    <col min="12294" max="12294" width="12.28515625" style="8" customWidth="1"/>
    <col min="12295" max="12295" width="11.140625" style="8" customWidth="1"/>
    <col min="12296" max="12544" width="9.7109375" style="8"/>
    <col min="12545" max="12545" width="41.42578125" style="8" customWidth="1"/>
    <col min="12546" max="12546" width="18.140625" style="8" bestFit="1" customWidth="1"/>
    <col min="12547" max="12547" width="22" style="8" customWidth="1"/>
    <col min="12548" max="12548" width="23.28515625" style="8" bestFit="1" customWidth="1"/>
    <col min="12549" max="12549" width="17.7109375" style="8" customWidth="1"/>
    <col min="12550" max="12550" width="12.28515625" style="8" customWidth="1"/>
    <col min="12551" max="12551" width="11.140625" style="8" customWidth="1"/>
    <col min="12552" max="12800" width="9.7109375" style="8"/>
    <col min="12801" max="12801" width="41.42578125" style="8" customWidth="1"/>
    <col min="12802" max="12802" width="18.140625" style="8" bestFit="1" customWidth="1"/>
    <col min="12803" max="12803" width="22" style="8" customWidth="1"/>
    <col min="12804" max="12804" width="23.28515625" style="8" bestFit="1" customWidth="1"/>
    <col min="12805" max="12805" width="17.7109375" style="8" customWidth="1"/>
    <col min="12806" max="12806" width="12.28515625" style="8" customWidth="1"/>
    <col min="12807" max="12807" width="11.140625" style="8" customWidth="1"/>
    <col min="12808" max="13056" width="9.7109375" style="8"/>
    <col min="13057" max="13057" width="41.42578125" style="8" customWidth="1"/>
    <col min="13058" max="13058" width="18.140625" style="8" bestFit="1" customWidth="1"/>
    <col min="13059" max="13059" width="22" style="8" customWidth="1"/>
    <col min="13060" max="13060" width="23.28515625" style="8" bestFit="1" customWidth="1"/>
    <col min="13061" max="13061" width="17.7109375" style="8" customWidth="1"/>
    <col min="13062" max="13062" width="12.28515625" style="8" customWidth="1"/>
    <col min="13063" max="13063" width="11.140625" style="8" customWidth="1"/>
    <col min="13064" max="13312" width="9.7109375" style="8"/>
    <col min="13313" max="13313" width="41.42578125" style="8" customWidth="1"/>
    <col min="13314" max="13314" width="18.140625" style="8" bestFit="1" customWidth="1"/>
    <col min="13315" max="13315" width="22" style="8" customWidth="1"/>
    <col min="13316" max="13316" width="23.28515625" style="8" bestFit="1" customWidth="1"/>
    <col min="13317" max="13317" width="17.7109375" style="8" customWidth="1"/>
    <col min="13318" max="13318" width="12.28515625" style="8" customWidth="1"/>
    <col min="13319" max="13319" width="11.140625" style="8" customWidth="1"/>
    <col min="13320" max="13568" width="9.7109375" style="8"/>
    <col min="13569" max="13569" width="41.42578125" style="8" customWidth="1"/>
    <col min="13570" max="13570" width="18.140625" style="8" bestFit="1" customWidth="1"/>
    <col min="13571" max="13571" width="22" style="8" customWidth="1"/>
    <col min="13572" max="13572" width="23.28515625" style="8" bestFit="1" customWidth="1"/>
    <col min="13573" max="13573" width="17.7109375" style="8" customWidth="1"/>
    <col min="13574" max="13574" width="12.28515625" style="8" customWidth="1"/>
    <col min="13575" max="13575" width="11.140625" style="8" customWidth="1"/>
    <col min="13576" max="13824" width="9.7109375" style="8"/>
    <col min="13825" max="13825" width="41.42578125" style="8" customWidth="1"/>
    <col min="13826" max="13826" width="18.140625" style="8" bestFit="1" customWidth="1"/>
    <col min="13827" max="13827" width="22" style="8" customWidth="1"/>
    <col min="13828" max="13828" width="23.28515625" style="8" bestFit="1" customWidth="1"/>
    <col min="13829" max="13829" width="17.7109375" style="8" customWidth="1"/>
    <col min="13830" max="13830" width="12.28515625" style="8" customWidth="1"/>
    <col min="13831" max="13831" width="11.140625" style="8" customWidth="1"/>
    <col min="13832" max="14080" width="9.7109375" style="8"/>
    <col min="14081" max="14081" width="41.42578125" style="8" customWidth="1"/>
    <col min="14082" max="14082" width="18.140625" style="8" bestFit="1" customWidth="1"/>
    <col min="14083" max="14083" width="22" style="8" customWidth="1"/>
    <col min="14084" max="14084" width="23.28515625" style="8" bestFit="1" customWidth="1"/>
    <col min="14085" max="14085" width="17.7109375" style="8" customWidth="1"/>
    <col min="14086" max="14086" width="12.28515625" style="8" customWidth="1"/>
    <col min="14087" max="14087" width="11.140625" style="8" customWidth="1"/>
    <col min="14088" max="14336" width="9.7109375" style="8"/>
    <col min="14337" max="14337" width="41.42578125" style="8" customWidth="1"/>
    <col min="14338" max="14338" width="18.140625" style="8" bestFit="1" customWidth="1"/>
    <col min="14339" max="14339" width="22" style="8" customWidth="1"/>
    <col min="14340" max="14340" width="23.28515625" style="8" bestFit="1" customWidth="1"/>
    <col min="14341" max="14341" width="17.7109375" style="8" customWidth="1"/>
    <col min="14342" max="14342" width="12.28515625" style="8" customWidth="1"/>
    <col min="14343" max="14343" width="11.140625" style="8" customWidth="1"/>
    <col min="14344" max="14592" width="9.7109375" style="8"/>
    <col min="14593" max="14593" width="41.42578125" style="8" customWidth="1"/>
    <col min="14594" max="14594" width="18.140625" style="8" bestFit="1" customWidth="1"/>
    <col min="14595" max="14595" width="22" style="8" customWidth="1"/>
    <col min="14596" max="14596" width="23.28515625" style="8" bestFit="1" customWidth="1"/>
    <col min="14597" max="14597" width="17.7109375" style="8" customWidth="1"/>
    <col min="14598" max="14598" width="12.28515625" style="8" customWidth="1"/>
    <col min="14599" max="14599" width="11.140625" style="8" customWidth="1"/>
    <col min="14600" max="14848" width="9.7109375" style="8"/>
    <col min="14849" max="14849" width="41.42578125" style="8" customWidth="1"/>
    <col min="14850" max="14850" width="18.140625" style="8" bestFit="1" customWidth="1"/>
    <col min="14851" max="14851" width="22" style="8" customWidth="1"/>
    <col min="14852" max="14852" width="23.28515625" style="8" bestFit="1" customWidth="1"/>
    <col min="14853" max="14853" width="17.7109375" style="8" customWidth="1"/>
    <col min="14854" max="14854" width="12.28515625" style="8" customWidth="1"/>
    <col min="14855" max="14855" width="11.140625" style="8" customWidth="1"/>
    <col min="14856" max="15104" width="9.7109375" style="8"/>
    <col min="15105" max="15105" width="41.42578125" style="8" customWidth="1"/>
    <col min="15106" max="15106" width="18.140625" style="8" bestFit="1" customWidth="1"/>
    <col min="15107" max="15107" width="22" style="8" customWidth="1"/>
    <col min="15108" max="15108" width="23.28515625" style="8" bestFit="1" customWidth="1"/>
    <col min="15109" max="15109" width="17.7109375" style="8" customWidth="1"/>
    <col min="15110" max="15110" width="12.28515625" style="8" customWidth="1"/>
    <col min="15111" max="15111" width="11.140625" style="8" customWidth="1"/>
    <col min="15112" max="15360" width="9.7109375" style="8"/>
    <col min="15361" max="15361" width="41.42578125" style="8" customWidth="1"/>
    <col min="15362" max="15362" width="18.140625" style="8" bestFit="1" customWidth="1"/>
    <col min="15363" max="15363" width="22" style="8" customWidth="1"/>
    <col min="15364" max="15364" width="23.28515625" style="8" bestFit="1" customWidth="1"/>
    <col min="15365" max="15365" width="17.7109375" style="8" customWidth="1"/>
    <col min="15366" max="15366" width="12.28515625" style="8" customWidth="1"/>
    <col min="15367" max="15367" width="11.140625" style="8" customWidth="1"/>
    <col min="15368" max="15616" width="9.7109375" style="8"/>
    <col min="15617" max="15617" width="41.42578125" style="8" customWidth="1"/>
    <col min="15618" max="15618" width="18.140625" style="8" bestFit="1" customWidth="1"/>
    <col min="15619" max="15619" width="22" style="8" customWidth="1"/>
    <col min="15620" max="15620" width="23.28515625" style="8" bestFit="1" customWidth="1"/>
    <col min="15621" max="15621" width="17.7109375" style="8" customWidth="1"/>
    <col min="15622" max="15622" width="12.28515625" style="8" customWidth="1"/>
    <col min="15623" max="15623" width="11.140625" style="8" customWidth="1"/>
    <col min="15624" max="15872" width="9.7109375" style="8"/>
    <col min="15873" max="15873" width="41.42578125" style="8" customWidth="1"/>
    <col min="15874" max="15874" width="18.140625" style="8" bestFit="1" customWidth="1"/>
    <col min="15875" max="15875" width="22" style="8" customWidth="1"/>
    <col min="15876" max="15876" width="23.28515625" style="8" bestFit="1" customWidth="1"/>
    <col min="15877" max="15877" width="17.7109375" style="8" customWidth="1"/>
    <col min="15878" max="15878" width="12.28515625" style="8" customWidth="1"/>
    <col min="15879" max="15879" width="11.140625" style="8" customWidth="1"/>
    <col min="15880" max="16128" width="9.7109375" style="8"/>
    <col min="16129" max="16129" width="41.42578125" style="8" customWidth="1"/>
    <col min="16130" max="16130" width="18.140625" style="8" bestFit="1" customWidth="1"/>
    <col min="16131" max="16131" width="22" style="8" customWidth="1"/>
    <col min="16132" max="16132" width="23.28515625" style="8" bestFit="1" customWidth="1"/>
    <col min="16133" max="16133" width="17.7109375" style="8" customWidth="1"/>
    <col min="16134" max="16134" width="12.28515625" style="8" customWidth="1"/>
    <col min="16135" max="16135" width="11.140625" style="8" customWidth="1"/>
    <col min="16136" max="16384" width="9.7109375" style="8"/>
  </cols>
  <sheetData>
    <row r="1" spans="1:7" ht="23.25" x14ac:dyDescent="0.35">
      <c r="A1" s="108" t="s">
        <v>48</v>
      </c>
      <c r="B1" s="108"/>
      <c r="C1" s="108"/>
      <c r="D1" s="108"/>
      <c r="E1" s="108"/>
      <c r="F1" s="108"/>
      <c r="G1" s="108"/>
    </row>
    <row r="2" spans="1:7" ht="23.25" x14ac:dyDescent="0.35">
      <c r="A2" s="108" t="s">
        <v>49</v>
      </c>
      <c r="B2" s="108"/>
      <c r="C2" s="108"/>
      <c r="D2" s="108"/>
      <c r="E2" s="108"/>
      <c r="F2" s="108"/>
      <c r="G2" s="108"/>
    </row>
    <row r="3" spans="1:7" x14ac:dyDescent="0.25">
      <c r="A3" s="9"/>
      <c r="B3" s="9"/>
      <c r="C3" s="9"/>
      <c r="D3" s="9"/>
      <c r="E3" s="9"/>
      <c r="F3" s="9"/>
      <c r="G3" s="10"/>
    </row>
    <row r="4" spans="1:7" x14ac:dyDescent="0.25">
      <c r="A4" s="107" t="s">
        <v>50</v>
      </c>
      <c r="B4" s="107"/>
      <c r="C4" s="107"/>
      <c r="D4" s="107"/>
      <c r="E4" s="107"/>
      <c r="F4" s="107"/>
      <c r="G4" s="107"/>
    </row>
    <row r="5" spans="1:7" x14ac:dyDescent="0.25">
      <c r="A5" s="9"/>
      <c r="B5" s="9"/>
      <c r="C5" s="9"/>
      <c r="D5" s="9"/>
      <c r="E5" s="9"/>
      <c r="F5" s="9"/>
      <c r="G5" s="10"/>
    </row>
    <row r="6" spans="1:7" x14ac:dyDescent="0.25">
      <c r="A6" s="109" t="s">
        <v>51</v>
      </c>
      <c r="B6" s="109"/>
      <c r="C6" s="109"/>
      <c r="D6" s="109"/>
      <c r="E6" s="109"/>
      <c r="F6" s="109"/>
      <c r="G6" s="109"/>
    </row>
    <row r="7" spans="1:7" ht="16.5" thickBot="1" x14ac:dyDescent="0.3"/>
    <row r="8" spans="1:7" ht="16.5" thickBot="1" x14ac:dyDescent="0.3">
      <c r="A8" s="110" t="s">
        <v>51</v>
      </c>
      <c r="B8" s="111"/>
    </row>
    <row r="9" spans="1:7" ht="32.25" thickBot="1" x14ac:dyDescent="0.3">
      <c r="A9" s="11" t="s">
        <v>148</v>
      </c>
      <c r="B9" s="12"/>
    </row>
    <row r="11" spans="1:7" x14ac:dyDescent="0.25">
      <c r="A11" s="107" t="s">
        <v>50</v>
      </c>
      <c r="B11" s="107"/>
      <c r="C11" s="107"/>
      <c r="D11" s="107"/>
      <c r="E11" s="107"/>
      <c r="F11" s="107"/>
      <c r="G11" s="107"/>
    </row>
    <row r="12" spans="1:7" ht="16.5" thickBot="1" x14ac:dyDescent="0.3"/>
    <row r="13" spans="1:7" x14ac:dyDescent="0.25">
      <c r="A13" s="113" t="s">
        <v>52</v>
      </c>
      <c r="B13" s="114"/>
      <c r="C13" s="114"/>
      <c r="D13" s="114"/>
      <c r="E13" s="114"/>
      <c r="F13" s="114"/>
      <c r="G13" s="111"/>
    </row>
    <row r="14" spans="1:7" ht="63.75" thickBot="1" x14ac:dyDescent="0.3">
      <c r="A14" s="13" t="s">
        <v>53</v>
      </c>
      <c r="B14" s="14" t="s">
        <v>54</v>
      </c>
      <c r="C14" s="14" t="s">
        <v>55</v>
      </c>
      <c r="D14" s="14" t="s">
        <v>56</v>
      </c>
      <c r="E14" s="14" t="s">
        <v>57</v>
      </c>
      <c r="F14" s="15" t="s">
        <v>58</v>
      </c>
      <c r="G14" s="16" t="s">
        <v>59</v>
      </c>
    </row>
    <row r="15" spans="1:7" ht="32.25" thickBot="1" x14ac:dyDescent="0.3">
      <c r="A15" s="17" t="str">
        <f>A9</f>
        <v>Motorista Profissional Onibus Categoria "D" (44h semanais)</v>
      </c>
      <c r="B15" s="18">
        <f>B9</f>
        <v>0</v>
      </c>
      <c r="C15" s="19"/>
      <c r="D15" s="19"/>
      <c r="E15" s="20"/>
      <c r="F15" s="21"/>
      <c r="G15" s="22">
        <f>SUM(B15:F15)</f>
        <v>0</v>
      </c>
    </row>
    <row r="17" spans="1:7" x14ac:dyDescent="0.25">
      <c r="A17" s="107" t="s">
        <v>60</v>
      </c>
      <c r="B17" s="107"/>
      <c r="C17" s="107"/>
      <c r="D17" s="107"/>
      <c r="E17" s="107"/>
      <c r="F17" s="107"/>
      <c r="G17" s="107"/>
    </row>
    <row r="19" spans="1:7" x14ac:dyDescent="0.25">
      <c r="A19" s="109" t="s">
        <v>61</v>
      </c>
      <c r="B19" s="109"/>
      <c r="C19" s="109"/>
      <c r="D19" s="109"/>
      <c r="E19" s="109"/>
      <c r="F19" s="109"/>
      <c r="G19" s="109"/>
    </row>
    <row r="21" spans="1:7" x14ac:dyDescent="0.25">
      <c r="A21" s="115" t="s">
        <v>62</v>
      </c>
      <c r="B21" s="115"/>
      <c r="C21" s="115"/>
      <c r="D21" s="115"/>
      <c r="E21" s="23"/>
    </row>
    <row r="22" spans="1:7" ht="31.5" x14ac:dyDescent="0.25">
      <c r="A22" s="24" t="s">
        <v>53</v>
      </c>
      <c r="B22" s="25" t="s">
        <v>63</v>
      </c>
      <c r="C22" s="25" t="s">
        <v>64</v>
      </c>
      <c r="D22" s="24" t="s">
        <v>65</v>
      </c>
    </row>
    <row r="23" spans="1:7" ht="31.5" x14ac:dyDescent="0.25">
      <c r="A23" s="26" t="str">
        <f>A15</f>
        <v>Motorista Profissional Onibus Categoria "D" (44h semanais)</v>
      </c>
      <c r="B23" s="27">
        <f>G15</f>
        <v>0</v>
      </c>
      <c r="C23" s="28">
        <f>1/12</f>
        <v>8.3333333333333329E-2</v>
      </c>
      <c r="D23" s="29">
        <f>B23*C23</f>
        <v>0</v>
      </c>
    </row>
    <row r="25" spans="1:7" x14ac:dyDescent="0.25">
      <c r="A25" s="115" t="s">
        <v>66</v>
      </c>
      <c r="B25" s="115"/>
      <c r="C25" s="115"/>
      <c r="D25" s="115"/>
    </row>
    <row r="26" spans="1:7" ht="31.5" x14ac:dyDescent="0.25">
      <c r="A26" s="24" t="s">
        <v>53</v>
      </c>
      <c r="B26" s="25" t="s">
        <v>63</v>
      </c>
      <c r="C26" s="25" t="s">
        <v>64</v>
      </c>
      <c r="D26" s="24" t="s">
        <v>65</v>
      </c>
    </row>
    <row r="27" spans="1:7" ht="31.5" x14ac:dyDescent="0.25">
      <c r="A27" s="26" t="str">
        <f>A23</f>
        <v>Motorista Profissional Onibus Categoria "D" (44h semanais)</v>
      </c>
      <c r="B27" s="27">
        <f>G15</f>
        <v>0</v>
      </c>
      <c r="C27" s="28">
        <f>1/12</f>
        <v>8.3333333333333329E-2</v>
      </c>
      <c r="D27" s="29">
        <f>B27*C27</f>
        <v>0</v>
      </c>
    </row>
    <row r="29" spans="1:7" x14ac:dyDescent="0.25">
      <c r="A29" s="115" t="s">
        <v>67</v>
      </c>
      <c r="B29" s="115"/>
      <c r="C29" s="115"/>
      <c r="D29" s="115"/>
      <c r="E29" s="115"/>
    </row>
    <row r="30" spans="1:7" ht="31.5" x14ac:dyDescent="0.25">
      <c r="A30" s="15" t="s">
        <v>53</v>
      </c>
      <c r="B30" s="14" t="s">
        <v>63</v>
      </c>
      <c r="C30" s="14" t="s">
        <v>68</v>
      </c>
      <c r="D30" s="14" t="s">
        <v>64</v>
      </c>
      <c r="E30" s="15" t="s">
        <v>65</v>
      </c>
    </row>
    <row r="31" spans="1:7" ht="31.5" x14ac:dyDescent="0.25">
      <c r="A31" s="26" t="str">
        <f>A27</f>
        <v>Motorista Profissional Onibus Categoria "D" (44h semanais)</v>
      </c>
      <c r="B31" s="27">
        <f>G15</f>
        <v>0</v>
      </c>
      <c r="C31" s="30">
        <v>0.33329999999999999</v>
      </c>
      <c r="D31" s="28">
        <f>1/12</f>
        <v>8.3333333333333329E-2</v>
      </c>
      <c r="E31" s="29">
        <f>B31*C31*D31</f>
        <v>0</v>
      </c>
    </row>
    <row r="33" spans="1:7" x14ac:dyDescent="0.25">
      <c r="A33" s="112" t="s">
        <v>69</v>
      </c>
      <c r="B33" s="112"/>
      <c r="C33" s="112"/>
      <c r="D33" s="112"/>
      <c r="E33" s="112"/>
    </row>
    <row r="34" spans="1:7" ht="31.5" x14ac:dyDescent="0.25">
      <c r="A34" s="24" t="s">
        <v>53</v>
      </c>
      <c r="B34" s="25" t="s">
        <v>70</v>
      </c>
      <c r="C34" s="24" t="s">
        <v>71</v>
      </c>
      <c r="D34" s="24" t="s">
        <v>72</v>
      </c>
      <c r="E34" s="24" t="s">
        <v>59</v>
      </c>
    </row>
    <row r="35" spans="1:7" ht="31.5" x14ac:dyDescent="0.25">
      <c r="A35" s="26" t="str">
        <f>A31</f>
        <v>Motorista Profissional Onibus Categoria "D" (44h semanais)</v>
      </c>
      <c r="B35" s="27">
        <f>D23</f>
        <v>0</v>
      </c>
      <c r="C35" s="27">
        <f>D27</f>
        <v>0</v>
      </c>
      <c r="D35" s="27">
        <f>E31</f>
        <v>0</v>
      </c>
      <c r="E35" s="29">
        <f>SUM(B35:D35)</f>
        <v>0</v>
      </c>
    </row>
    <row r="36" spans="1:7" ht="16.5" thickBot="1" x14ac:dyDescent="0.3"/>
    <row r="37" spans="1:7" ht="16.5" thickBot="1" x14ac:dyDescent="0.3">
      <c r="A37" s="116" t="s">
        <v>73</v>
      </c>
      <c r="B37" s="117"/>
      <c r="C37" s="117"/>
      <c r="D37" s="117"/>
      <c r="E37" s="118"/>
      <c r="F37" s="31"/>
      <c r="G37" s="31"/>
    </row>
    <row r="38" spans="1:7" ht="16.5" thickBot="1" x14ac:dyDescent="0.3"/>
    <row r="39" spans="1:7" ht="16.5" thickBot="1" x14ac:dyDescent="0.3">
      <c r="A39" s="110" t="s">
        <v>74</v>
      </c>
      <c r="B39" s="119"/>
    </row>
    <row r="40" spans="1:7" ht="16.5" thickBot="1" x14ac:dyDescent="0.3">
      <c r="A40" s="32" t="s">
        <v>75</v>
      </c>
      <c r="B40" s="33" t="s">
        <v>76</v>
      </c>
    </row>
    <row r="41" spans="1:7" x14ac:dyDescent="0.25">
      <c r="A41" s="34" t="s">
        <v>77</v>
      </c>
      <c r="B41" s="35">
        <v>0.27</v>
      </c>
    </row>
    <row r="42" spans="1:7" x14ac:dyDescent="0.25">
      <c r="A42" s="34" t="s">
        <v>78</v>
      </c>
      <c r="B42" s="36">
        <v>0.08</v>
      </c>
    </row>
    <row r="43" spans="1:7" x14ac:dyDescent="0.25">
      <c r="A43" s="37" t="s">
        <v>79</v>
      </c>
      <c r="B43" s="38">
        <v>5.0000000000000001E-3</v>
      </c>
    </row>
    <row r="44" spans="1:7" x14ac:dyDescent="0.25">
      <c r="A44" s="39" t="s">
        <v>80</v>
      </c>
      <c r="B44" s="40">
        <v>0.03</v>
      </c>
    </row>
    <row r="45" spans="1:7" x14ac:dyDescent="0.25">
      <c r="A45" s="41" t="s">
        <v>81</v>
      </c>
      <c r="B45" s="42">
        <v>0.03</v>
      </c>
    </row>
    <row r="46" spans="1:7" ht="16.5" thickBot="1" x14ac:dyDescent="0.3">
      <c r="A46" s="43" t="s">
        <v>9</v>
      </c>
      <c r="B46" s="44">
        <f>SUM(B41:B45)</f>
        <v>0.41500000000000004</v>
      </c>
    </row>
    <row r="48" spans="1:7" x14ac:dyDescent="0.25">
      <c r="A48" s="112" t="s">
        <v>82</v>
      </c>
      <c r="B48" s="112"/>
      <c r="C48" s="112"/>
      <c r="D48" s="112"/>
    </row>
    <row r="49" spans="1:7" ht="31.5" x14ac:dyDescent="0.25">
      <c r="A49" s="24" t="s">
        <v>53</v>
      </c>
      <c r="B49" s="25" t="s">
        <v>63</v>
      </c>
      <c r="C49" s="24" t="s">
        <v>76</v>
      </c>
      <c r="D49" s="24" t="s">
        <v>65</v>
      </c>
    </row>
    <row r="50" spans="1:7" ht="31.5" x14ac:dyDescent="0.25">
      <c r="A50" s="26" t="str">
        <f>A35</f>
        <v>Motorista Profissional Onibus Categoria "D" (44h semanais)</v>
      </c>
      <c r="B50" s="27">
        <f>G15+E35</f>
        <v>0</v>
      </c>
      <c r="C50" s="45">
        <f>SUM($B$41:$B$41)+B43+B45</f>
        <v>0.30500000000000005</v>
      </c>
      <c r="D50" s="29">
        <f>B50*C50</f>
        <v>0</v>
      </c>
    </row>
    <row r="52" spans="1:7" x14ac:dyDescent="0.25">
      <c r="A52" s="112" t="s">
        <v>83</v>
      </c>
      <c r="B52" s="112"/>
      <c r="C52" s="112"/>
      <c r="D52" s="112"/>
    </row>
    <row r="53" spans="1:7" ht="31.5" x14ac:dyDescent="0.25">
      <c r="A53" s="24" t="s">
        <v>53</v>
      </c>
      <c r="B53" s="25" t="s">
        <v>63</v>
      </c>
      <c r="C53" s="24" t="s">
        <v>76</v>
      </c>
      <c r="D53" s="24" t="s">
        <v>65</v>
      </c>
    </row>
    <row r="54" spans="1:7" ht="31.5" x14ac:dyDescent="0.25">
      <c r="A54" s="26" t="str">
        <f>A50</f>
        <v>Motorista Profissional Onibus Categoria "D" (44h semanais)</v>
      </c>
      <c r="B54" s="27">
        <f>G15+E35</f>
        <v>0</v>
      </c>
      <c r="C54" s="28">
        <f>$B$42</f>
        <v>0.08</v>
      </c>
      <c r="D54" s="29">
        <f>B54*C54</f>
        <v>0</v>
      </c>
    </row>
    <row r="56" spans="1:7" x14ac:dyDescent="0.25">
      <c r="A56" s="112" t="s">
        <v>84</v>
      </c>
      <c r="B56" s="112"/>
      <c r="C56" s="112"/>
      <c r="D56" s="112"/>
    </row>
    <row r="57" spans="1:7" x14ac:dyDescent="0.25">
      <c r="A57" s="24" t="s">
        <v>53</v>
      </c>
      <c r="B57" s="24" t="s">
        <v>85</v>
      </c>
      <c r="C57" s="24" t="s">
        <v>78</v>
      </c>
      <c r="D57" s="24" t="s">
        <v>59</v>
      </c>
    </row>
    <row r="58" spans="1:7" ht="31.5" x14ac:dyDescent="0.25">
      <c r="A58" s="26" t="str">
        <f>A54</f>
        <v>Motorista Profissional Onibus Categoria "D" (44h semanais)</v>
      </c>
      <c r="B58" s="27">
        <f>D50</f>
        <v>0</v>
      </c>
      <c r="C58" s="27">
        <f>D54</f>
        <v>0</v>
      </c>
      <c r="D58" s="29">
        <f>B58+C58</f>
        <v>0</v>
      </c>
    </row>
    <row r="59" spans="1:7" ht="16.5" thickBot="1" x14ac:dyDescent="0.3"/>
    <row r="60" spans="1:7" ht="16.5" thickBot="1" x14ac:dyDescent="0.3">
      <c r="A60" s="120" t="s">
        <v>86</v>
      </c>
      <c r="B60" s="121"/>
      <c r="C60" s="121"/>
      <c r="D60" s="122"/>
      <c r="E60" s="46"/>
      <c r="F60" s="46"/>
      <c r="G60" s="10"/>
    </row>
    <row r="62" spans="1:7" x14ac:dyDescent="0.25">
      <c r="A62" s="112" t="s">
        <v>86</v>
      </c>
      <c r="B62" s="112"/>
      <c r="C62" s="112"/>
      <c r="D62" s="112"/>
    </row>
    <row r="63" spans="1:7" ht="47.25" x14ac:dyDescent="0.25">
      <c r="A63" s="47" t="s">
        <v>53</v>
      </c>
      <c r="B63" s="48" t="s">
        <v>87</v>
      </c>
      <c r="C63" s="48" t="s">
        <v>88</v>
      </c>
      <c r="D63" s="47" t="s">
        <v>65</v>
      </c>
    </row>
    <row r="64" spans="1:7" ht="31.5" x14ac:dyDescent="0.25">
      <c r="A64" s="26" t="str">
        <f>A58</f>
        <v>Motorista Profissional Onibus Categoria "D" (44h semanais)</v>
      </c>
      <c r="B64" s="49"/>
      <c r="C64" s="50"/>
      <c r="D64" s="29">
        <f>B64*C64</f>
        <v>0</v>
      </c>
    </row>
    <row r="66" spans="1:7" x14ac:dyDescent="0.25">
      <c r="A66" s="112" t="s">
        <v>89</v>
      </c>
      <c r="B66" s="112"/>
      <c r="C66" s="112"/>
      <c r="D66" s="112"/>
    </row>
    <row r="67" spans="1:7" ht="31.5" x14ac:dyDescent="0.25">
      <c r="A67" s="24" t="s">
        <v>53</v>
      </c>
      <c r="B67" s="25" t="s">
        <v>63</v>
      </c>
      <c r="C67" s="24" t="s">
        <v>76</v>
      </c>
      <c r="D67" s="24" t="s">
        <v>90</v>
      </c>
    </row>
    <row r="68" spans="1:7" ht="31.5" x14ac:dyDescent="0.25">
      <c r="A68" s="26" t="str">
        <f>A64</f>
        <v>Motorista Profissional Onibus Categoria "D" (44h semanais)</v>
      </c>
      <c r="B68" s="27">
        <f>D64</f>
        <v>0</v>
      </c>
      <c r="C68" s="51">
        <v>0.2</v>
      </c>
      <c r="D68" s="29">
        <f>B68*C68</f>
        <v>0</v>
      </c>
    </row>
    <row r="70" spans="1:7" x14ac:dyDescent="0.25">
      <c r="A70" s="112" t="s">
        <v>91</v>
      </c>
      <c r="B70" s="112"/>
      <c r="C70" s="112"/>
      <c r="D70" s="112"/>
    </row>
    <row r="71" spans="1:7" x14ac:dyDescent="0.25">
      <c r="A71" s="24" t="s">
        <v>53</v>
      </c>
      <c r="B71" s="24" t="s">
        <v>92</v>
      </c>
      <c r="C71" s="24" t="s">
        <v>90</v>
      </c>
      <c r="D71" s="24" t="s">
        <v>93</v>
      </c>
    </row>
    <row r="72" spans="1:7" ht="31.5" x14ac:dyDescent="0.25">
      <c r="A72" s="26" t="str">
        <f>A68</f>
        <v>Motorista Profissional Onibus Categoria "D" (44h semanais)</v>
      </c>
      <c r="B72" s="27">
        <f>D64</f>
        <v>0</v>
      </c>
      <c r="C72" s="27">
        <f>D68</f>
        <v>0</v>
      </c>
      <c r="D72" s="29">
        <f>B72-C72</f>
        <v>0</v>
      </c>
    </row>
    <row r="74" spans="1:7" ht="18" x14ac:dyDescent="0.25">
      <c r="A74" s="123" t="s">
        <v>94</v>
      </c>
      <c r="B74" s="123"/>
      <c r="C74" s="123"/>
      <c r="D74" s="123"/>
    </row>
    <row r="75" spans="1:7" x14ac:dyDescent="0.25">
      <c r="A75" s="24" t="s">
        <v>53</v>
      </c>
      <c r="B75" s="24"/>
      <c r="C75" s="24"/>
      <c r="D75" s="24" t="s">
        <v>93</v>
      </c>
    </row>
    <row r="76" spans="1:7" ht="31.5" x14ac:dyDescent="0.25">
      <c r="A76" s="26" t="str">
        <f>A72</f>
        <v>Motorista Profissional Onibus Categoria "D" (44h semanais)</v>
      </c>
      <c r="B76" s="49"/>
      <c r="C76" s="27"/>
      <c r="D76" s="29"/>
    </row>
    <row r="78" spans="1:7" x14ac:dyDescent="0.25">
      <c r="A78" s="112" t="s">
        <v>95</v>
      </c>
      <c r="B78" s="112"/>
      <c r="C78" s="112"/>
      <c r="D78" s="112"/>
      <c r="E78" s="112"/>
      <c r="F78" s="112"/>
      <c r="G78" s="52"/>
    </row>
    <row r="79" spans="1:7" ht="47.25" x14ac:dyDescent="0.25">
      <c r="A79" s="24" t="s">
        <v>53</v>
      </c>
      <c r="B79" s="25" t="s">
        <v>96</v>
      </c>
      <c r="C79" s="25" t="s">
        <v>97</v>
      </c>
      <c r="D79" s="25" t="s">
        <v>98</v>
      </c>
      <c r="E79" s="25" t="s">
        <v>99</v>
      </c>
      <c r="F79" s="24" t="s">
        <v>59</v>
      </c>
    </row>
    <row r="80" spans="1:7" ht="31.5" x14ac:dyDescent="0.25">
      <c r="A80" s="26" t="str">
        <f>A76</f>
        <v>Motorista Profissional Onibus Categoria "D" (44h semanais)</v>
      </c>
      <c r="B80" s="27">
        <v>0</v>
      </c>
      <c r="C80" s="27">
        <f>D72</f>
        <v>0</v>
      </c>
      <c r="D80" s="27">
        <v>0</v>
      </c>
      <c r="E80" s="27">
        <f>D76</f>
        <v>0</v>
      </c>
      <c r="F80" s="29">
        <f>SUM(B80:E80)</f>
        <v>0</v>
      </c>
    </row>
    <row r="81" spans="1:7" ht="16.5" thickBot="1" x14ac:dyDescent="0.3"/>
    <row r="82" spans="1:7" ht="16.5" thickBot="1" x14ac:dyDescent="0.3">
      <c r="A82" s="124" t="s">
        <v>60</v>
      </c>
      <c r="B82" s="125"/>
      <c r="C82" s="125"/>
      <c r="D82" s="125"/>
      <c r="E82" s="126"/>
      <c r="F82" s="46"/>
      <c r="G82" s="46"/>
    </row>
    <row r="84" spans="1:7" x14ac:dyDescent="0.25">
      <c r="A84" s="112" t="s">
        <v>60</v>
      </c>
      <c r="B84" s="112"/>
      <c r="C84" s="112"/>
      <c r="D84" s="112"/>
      <c r="E84" s="112"/>
    </row>
    <row r="85" spans="1:7" ht="31.5" x14ac:dyDescent="0.25">
      <c r="A85" s="24" t="s">
        <v>53</v>
      </c>
      <c r="B85" s="25" t="s">
        <v>100</v>
      </c>
      <c r="C85" s="25" t="s">
        <v>101</v>
      </c>
      <c r="D85" s="24" t="s">
        <v>102</v>
      </c>
      <c r="E85" s="24" t="s">
        <v>59</v>
      </c>
    </row>
    <row r="86" spans="1:7" ht="31.5" x14ac:dyDescent="0.25">
      <c r="A86" s="26" t="str">
        <f>A80</f>
        <v>Motorista Profissional Onibus Categoria "D" (44h semanais)</v>
      </c>
      <c r="B86" s="27">
        <f>E35</f>
        <v>0</v>
      </c>
      <c r="C86" s="27">
        <f>D58</f>
        <v>0</v>
      </c>
      <c r="D86" s="27">
        <f>F80</f>
        <v>0</v>
      </c>
      <c r="E86" s="29">
        <f>SUM(B86:D86)</f>
        <v>0</v>
      </c>
    </row>
    <row r="87" spans="1:7" ht="16.5" thickBot="1" x14ac:dyDescent="0.3"/>
    <row r="88" spans="1:7" ht="18.75" thickBot="1" x14ac:dyDescent="0.3">
      <c r="A88" s="127" t="s">
        <v>103</v>
      </c>
      <c r="B88" s="128"/>
      <c r="C88" s="128"/>
      <c r="D88" s="128"/>
      <c r="E88" s="129"/>
      <c r="F88" s="46"/>
      <c r="G88" s="46"/>
    </row>
    <row r="90" spans="1:7" x14ac:dyDescent="0.25">
      <c r="A90" s="115" t="s">
        <v>104</v>
      </c>
      <c r="B90" s="115"/>
    </row>
    <row r="91" spans="1:7" x14ac:dyDescent="0.25">
      <c r="A91" s="15" t="s">
        <v>105</v>
      </c>
      <c r="B91" s="15" t="s">
        <v>76</v>
      </c>
    </row>
    <row r="92" spans="1:7" ht="31.5" x14ac:dyDescent="0.25">
      <c r="A92" s="53" t="s">
        <v>106</v>
      </c>
      <c r="B92" s="54">
        <v>0.7752</v>
      </c>
    </row>
    <row r="93" spans="1:7" ht="31.5" x14ac:dyDescent="0.25">
      <c r="A93" s="26" t="s">
        <v>107</v>
      </c>
      <c r="B93" s="55">
        <v>0.3876</v>
      </c>
    </row>
    <row r="94" spans="1:7" ht="31.5" x14ac:dyDescent="0.25">
      <c r="A94" s="26" t="s">
        <v>108</v>
      </c>
      <c r="B94" s="55">
        <v>0.3876</v>
      </c>
    </row>
    <row r="95" spans="1:7" ht="31.5" x14ac:dyDescent="0.25">
      <c r="A95" s="26" t="s">
        <v>109</v>
      </c>
      <c r="B95" s="55">
        <v>6.3E-3</v>
      </c>
    </row>
    <row r="96" spans="1:7" ht="31.5" x14ac:dyDescent="0.25">
      <c r="A96" s="56" t="s">
        <v>110</v>
      </c>
      <c r="B96" s="57">
        <v>0.2185</v>
      </c>
    </row>
    <row r="97" spans="1:7" x14ac:dyDescent="0.25">
      <c r="A97" s="15" t="s">
        <v>9</v>
      </c>
      <c r="B97" s="58">
        <f>SUM(B93:B96)</f>
        <v>1</v>
      </c>
    </row>
    <row r="98" spans="1:7" ht="16.5" thickBot="1" x14ac:dyDescent="0.3"/>
    <row r="99" spans="1:7" ht="16.5" thickBot="1" x14ac:dyDescent="0.3">
      <c r="A99" s="116" t="s">
        <v>111</v>
      </c>
      <c r="B99" s="117"/>
      <c r="C99" s="117"/>
      <c r="D99" s="118"/>
      <c r="E99" s="31"/>
      <c r="F99" s="31"/>
      <c r="G99" s="31"/>
    </row>
    <row r="101" spans="1:7" x14ac:dyDescent="0.25">
      <c r="A101" s="112" t="s">
        <v>111</v>
      </c>
      <c r="B101" s="112"/>
      <c r="C101" s="112"/>
      <c r="D101" s="112"/>
    </row>
    <row r="102" spans="1:7" ht="31.5" x14ac:dyDescent="0.25">
      <c r="A102" s="24" t="s">
        <v>53</v>
      </c>
      <c r="B102" s="25" t="s">
        <v>63</v>
      </c>
      <c r="C102" s="25" t="s">
        <v>64</v>
      </c>
      <c r="D102" s="24" t="s">
        <v>65</v>
      </c>
    </row>
    <row r="103" spans="1:7" ht="31.5" x14ac:dyDescent="0.25">
      <c r="A103" s="26" t="str">
        <f>A86</f>
        <v>Motorista Profissional Onibus Categoria "D" (44h semanais)</v>
      </c>
      <c r="B103" s="27">
        <f>G15+(E86-D50)</f>
        <v>0</v>
      </c>
      <c r="C103" s="59"/>
      <c r="D103" s="29" t="e">
        <f>B103/C103</f>
        <v>#DIV/0!</v>
      </c>
    </row>
    <row r="105" spans="1:7" x14ac:dyDescent="0.25">
      <c r="A105" s="115" t="s">
        <v>112</v>
      </c>
      <c r="B105" s="115"/>
      <c r="C105" s="115"/>
      <c r="D105" s="115"/>
      <c r="E105" s="46"/>
    </row>
    <row r="106" spans="1:7" ht="47.25" x14ac:dyDescent="0.25">
      <c r="A106" s="24" t="s">
        <v>53</v>
      </c>
      <c r="B106" s="25" t="s">
        <v>63</v>
      </c>
      <c r="C106" s="60" t="s">
        <v>113</v>
      </c>
      <c r="D106" s="24" t="s">
        <v>65</v>
      </c>
    </row>
    <row r="107" spans="1:7" ht="31.5" x14ac:dyDescent="0.25">
      <c r="A107" s="26" t="str">
        <f>A103</f>
        <v>Motorista Profissional Onibus Categoria "D" (44h semanais)</v>
      </c>
      <c r="B107" s="27">
        <f>D54</f>
        <v>0</v>
      </c>
      <c r="C107" s="61"/>
      <c r="D107" s="29">
        <f>B107*C107</f>
        <v>0</v>
      </c>
    </row>
    <row r="109" spans="1:7" x14ac:dyDescent="0.25">
      <c r="A109" s="112" t="s">
        <v>114</v>
      </c>
      <c r="B109" s="112"/>
      <c r="C109" s="112"/>
      <c r="D109" s="112"/>
    </row>
    <row r="110" spans="1:7" ht="31.5" x14ac:dyDescent="0.25">
      <c r="A110" s="24" t="s">
        <v>53</v>
      </c>
      <c r="B110" s="25" t="s">
        <v>63</v>
      </c>
      <c r="C110" s="24" t="s">
        <v>76</v>
      </c>
      <c r="D110" s="24" t="s">
        <v>65</v>
      </c>
    </row>
    <row r="111" spans="1:7" ht="31.5" x14ac:dyDescent="0.25">
      <c r="A111" s="26" t="str">
        <f>A107</f>
        <v>Motorista Profissional Onibus Categoria "D" (44h semanais)</v>
      </c>
      <c r="B111" s="27" t="e">
        <f>D103+D107</f>
        <v>#DIV/0!</v>
      </c>
      <c r="C111" s="28"/>
      <c r="D111" s="29" t="e">
        <f>B111*C111</f>
        <v>#DIV/0!</v>
      </c>
    </row>
    <row r="112" spans="1:7" ht="16.5" thickBot="1" x14ac:dyDescent="0.3"/>
    <row r="113" spans="1:7" ht="16.5" thickBot="1" x14ac:dyDescent="0.3">
      <c r="A113" s="116" t="s">
        <v>115</v>
      </c>
      <c r="B113" s="117"/>
      <c r="C113" s="117"/>
      <c r="D113" s="118"/>
      <c r="E113" s="31"/>
      <c r="F113" s="31"/>
      <c r="G113" s="31"/>
    </row>
    <row r="115" spans="1:7" x14ac:dyDescent="0.25">
      <c r="A115" s="112" t="s">
        <v>116</v>
      </c>
      <c r="B115" s="112"/>
      <c r="C115" s="112"/>
      <c r="D115" s="112"/>
    </row>
    <row r="116" spans="1:7" ht="31.5" x14ac:dyDescent="0.25">
      <c r="A116" s="24" t="s">
        <v>53</v>
      </c>
      <c r="B116" s="25" t="s">
        <v>63</v>
      </c>
      <c r="C116" s="25" t="s">
        <v>64</v>
      </c>
      <c r="D116" s="24" t="s">
        <v>65</v>
      </c>
    </row>
    <row r="117" spans="1:7" ht="31.5" x14ac:dyDescent="0.25">
      <c r="A117" s="26" t="str">
        <f>A111</f>
        <v>Motorista Profissional Onibus Categoria "D" (44h semanais)</v>
      </c>
      <c r="B117" s="27">
        <f>G15+E86</f>
        <v>0</v>
      </c>
      <c r="C117" s="59">
        <v>12</v>
      </c>
      <c r="D117" s="29">
        <f>B117/C117</f>
        <v>0</v>
      </c>
    </row>
    <row r="119" spans="1:7" x14ac:dyDescent="0.25">
      <c r="A119" s="115" t="s">
        <v>117</v>
      </c>
      <c r="B119" s="115"/>
      <c r="C119" s="115"/>
      <c r="D119" s="115"/>
    </row>
    <row r="120" spans="1:7" ht="47.25" x14ac:dyDescent="0.25">
      <c r="A120" s="15" t="s">
        <v>53</v>
      </c>
      <c r="B120" s="14" t="s">
        <v>63</v>
      </c>
      <c r="C120" s="14" t="s">
        <v>113</v>
      </c>
      <c r="D120" s="15" t="s">
        <v>65</v>
      </c>
    </row>
    <row r="121" spans="1:7" ht="31.5" x14ac:dyDescent="0.25">
      <c r="A121" s="26" t="str">
        <f>A117</f>
        <v>Motorista Profissional Onibus Categoria "D" (44h semanais)</v>
      </c>
      <c r="B121" s="27">
        <f>D54</f>
        <v>0</v>
      </c>
      <c r="C121" s="61">
        <v>0.4</v>
      </c>
      <c r="D121" s="29">
        <f>B121*C121</f>
        <v>0</v>
      </c>
    </row>
    <row r="123" spans="1:7" x14ac:dyDescent="0.25">
      <c r="A123" s="112" t="s">
        <v>118</v>
      </c>
      <c r="B123" s="112"/>
      <c r="C123" s="112"/>
      <c r="D123" s="112"/>
    </row>
    <row r="124" spans="1:7" ht="31.5" x14ac:dyDescent="0.25">
      <c r="A124" s="24" t="s">
        <v>53</v>
      </c>
      <c r="B124" s="25" t="s">
        <v>63</v>
      </c>
      <c r="C124" s="24" t="s">
        <v>76</v>
      </c>
      <c r="D124" s="24" t="s">
        <v>65</v>
      </c>
    </row>
    <row r="125" spans="1:7" ht="31.5" x14ac:dyDescent="0.25">
      <c r="A125" s="26" t="str">
        <f>A121</f>
        <v>Motorista Profissional Onibus Categoria "D" (44h semanais)</v>
      </c>
      <c r="B125" s="27">
        <f>D117+D121</f>
        <v>0</v>
      </c>
      <c r="C125" s="28">
        <v>0.3876</v>
      </c>
      <c r="D125" s="29">
        <f>B125*C125</f>
        <v>0</v>
      </c>
    </row>
    <row r="126" spans="1:7" ht="16.5" thickBot="1" x14ac:dyDescent="0.3"/>
    <row r="127" spans="1:7" ht="16.5" thickBot="1" x14ac:dyDescent="0.3">
      <c r="A127" s="116" t="s">
        <v>119</v>
      </c>
      <c r="B127" s="117"/>
      <c r="C127" s="117"/>
      <c r="D127" s="118"/>
      <c r="E127" s="31"/>
      <c r="F127" s="31"/>
      <c r="G127" s="31"/>
    </row>
    <row r="128" spans="1:7" ht="16.5" thickBot="1" x14ac:dyDescent="0.3"/>
    <row r="129" spans="1:7" ht="16.5" thickBot="1" x14ac:dyDescent="0.3">
      <c r="A129" s="131" t="s">
        <v>120</v>
      </c>
      <c r="B129" s="132"/>
      <c r="C129" s="132"/>
      <c r="D129" s="132"/>
      <c r="E129" s="133"/>
    </row>
    <row r="130" spans="1:7" ht="63" x14ac:dyDescent="0.25">
      <c r="A130" s="24" t="s">
        <v>53</v>
      </c>
      <c r="B130" s="25" t="s">
        <v>121</v>
      </c>
      <c r="C130" s="25" t="s">
        <v>122</v>
      </c>
      <c r="D130" s="25" t="s">
        <v>123</v>
      </c>
      <c r="E130" s="24" t="s">
        <v>65</v>
      </c>
    </row>
    <row r="131" spans="1:7" ht="31.5" x14ac:dyDescent="0.25">
      <c r="A131" s="26" t="str">
        <f>A125</f>
        <v>Motorista Profissional Onibus Categoria "D" (44h semanais)</v>
      </c>
      <c r="B131" s="62">
        <f>-D23</f>
        <v>0</v>
      </c>
      <c r="C131" s="62">
        <f>-D27</f>
        <v>0</v>
      </c>
      <c r="D131" s="62">
        <f>-E31</f>
        <v>0</v>
      </c>
      <c r="E131" s="63">
        <f>SUM(B131:D131)</f>
        <v>0</v>
      </c>
    </row>
    <row r="133" spans="1:7" x14ac:dyDescent="0.25">
      <c r="A133" s="112" t="s">
        <v>124</v>
      </c>
      <c r="B133" s="112"/>
      <c r="C133" s="112"/>
      <c r="D133" s="112"/>
    </row>
    <row r="134" spans="1:7" ht="31.5" x14ac:dyDescent="0.25">
      <c r="A134" s="24" t="s">
        <v>53</v>
      </c>
      <c r="B134" s="25" t="s">
        <v>125</v>
      </c>
      <c r="C134" s="24" t="s">
        <v>76</v>
      </c>
      <c r="D134" s="24" t="s">
        <v>65</v>
      </c>
    </row>
    <row r="135" spans="1:7" ht="31.5" x14ac:dyDescent="0.25">
      <c r="A135" s="26" t="str">
        <f>A131</f>
        <v>Motorista Profissional Onibus Categoria "D" (44h semanais)</v>
      </c>
      <c r="B135" s="62">
        <f>E131</f>
        <v>0</v>
      </c>
      <c r="C135" s="28">
        <f>$B$95</f>
        <v>6.3E-3</v>
      </c>
      <c r="D135" s="63">
        <f>B135*C135</f>
        <v>0</v>
      </c>
    </row>
    <row r="136" spans="1:7" ht="16.5" thickBot="1" x14ac:dyDescent="0.3"/>
    <row r="137" spans="1:7" ht="16.5" thickBot="1" x14ac:dyDescent="0.3">
      <c r="A137" s="124" t="s">
        <v>103</v>
      </c>
      <c r="B137" s="125"/>
      <c r="C137" s="125"/>
      <c r="D137" s="125"/>
      <c r="E137" s="126"/>
      <c r="F137" s="46"/>
      <c r="G137" s="46"/>
    </row>
    <row r="139" spans="1:7" x14ac:dyDescent="0.25">
      <c r="A139" s="112" t="s">
        <v>103</v>
      </c>
      <c r="B139" s="112"/>
      <c r="C139" s="112"/>
      <c r="D139" s="112"/>
      <c r="E139" s="112"/>
    </row>
    <row r="140" spans="1:7" ht="31.5" x14ac:dyDescent="0.25">
      <c r="A140" s="24" t="s">
        <v>53</v>
      </c>
      <c r="B140" s="25" t="s">
        <v>126</v>
      </c>
      <c r="C140" s="25" t="s">
        <v>127</v>
      </c>
      <c r="D140" s="24" t="s">
        <v>128</v>
      </c>
      <c r="E140" s="24" t="s">
        <v>59</v>
      </c>
    </row>
    <row r="141" spans="1:7" ht="31.5" x14ac:dyDescent="0.25">
      <c r="A141" s="26" t="str">
        <f>A135</f>
        <v>Motorista Profissional Onibus Categoria "D" (44h semanais)</v>
      </c>
      <c r="B141" s="27" t="e">
        <f>D111</f>
        <v>#DIV/0!</v>
      </c>
      <c r="C141" s="27">
        <f>D125</f>
        <v>0</v>
      </c>
      <c r="D141" s="62">
        <f>D135</f>
        <v>0</v>
      </c>
      <c r="E141" s="29" t="e">
        <f>SUM(B141:D141)</f>
        <v>#DIV/0!</v>
      </c>
    </row>
    <row r="142" spans="1:7" ht="16.5" thickBot="1" x14ac:dyDescent="0.3"/>
    <row r="143" spans="1:7" ht="16.5" thickBot="1" x14ac:dyDescent="0.3">
      <c r="A143" s="130" t="s">
        <v>129</v>
      </c>
      <c r="B143" s="130"/>
      <c r="C143" s="130"/>
      <c r="D143" s="130"/>
      <c r="E143" s="46"/>
    </row>
    <row r="144" spans="1:7" ht="16.5" thickBot="1" x14ac:dyDescent="0.3">
      <c r="A144" s="64" t="s">
        <v>130</v>
      </c>
      <c r="B144" s="64" t="s">
        <v>131</v>
      </c>
      <c r="C144" s="64" t="s">
        <v>132</v>
      </c>
      <c r="D144" s="64" t="s">
        <v>65</v>
      </c>
      <c r="E144" s="65"/>
    </row>
    <row r="145" spans="1:5" x14ac:dyDescent="0.25">
      <c r="A145" s="66" t="s">
        <v>133</v>
      </c>
      <c r="B145" s="67">
        <v>4</v>
      </c>
      <c r="C145" s="68"/>
      <c r="D145" s="69"/>
      <c r="E145" s="65"/>
    </row>
    <row r="146" spans="1:5" x14ac:dyDescent="0.25">
      <c r="A146" s="70" t="s">
        <v>134</v>
      </c>
      <c r="B146" s="71">
        <v>4</v>
      </c>
      <c r="C146" s="72"/>
      <c r="D146" s="73"/>
      <c r="E146" s="65"/>
    </row>
    <row r="147" spans="1:5" x14ac:dyDescent="0.25">
      <c r="A147" s="70" t="s">
        <v>135</v>
      </c>
      <c r="B147" s="71">
        <v>3</v>
      </c>
      <c r="C147" s="72"/>
      <c r="D147" s="73"/>
      <c r="E147" s="65"/>
    </row>
    <row r="148" spans="1:5" ht="16.5" thickBot="1" x14ac:dyDescent="0.3">
      <c r="A148" s="66" t="s">
        <v>136</v>
      </c>
      <c r="B148" s="67">
        <v>2</v>
      </c>
      <c r="C148" s="68"/>
      <c r="D148" s="73"/>
      <c r="E148" s="65"/>
    </row>
    <row r="149" spans="1:5" ht="16.5" thickBot="1" x14ac:dyDescent="0.3">
      <c r="A149" s="130" t="s">
        <v>137</v>
      </c>
      <c r="B149" s="130"/>
      <c r="C149" s="130"/>
      <c r="D149" s="74">
        <f>SUM(D145:D148)</f>
        <v>0</v>
      </c>
      <c r="E149" s="65"/>
    </row>
    <row r="150" spans="1:5" x14ac:dyDescent="0.25">
      <c r="E150" s="75"/>
    </row>
    <row r="151" spans="1:5" x14ac:dyDescent="0.25">
      <c r="A151" s="76" t="s">
        <v>138</v>
      </c>
      <c r="B151" s="76"/>
      <c r="C151" s="76"/>
      <c r="D151" s="76"/>
      <c r="E151" s="10"/>
    </row>
    <row r="153" spans="1:5" x14ac:dyDescent="0.25">
      <c r="A153" s="112" t="s">
        <v>139</v>
      </c>
      <c r="B153" s="112"/>
      <c r="C153" s="112"/>
      <c r="D153" s="112"/>
    </row>
    <row r="154" spans="1:5" x14ac:dyDescent="0.25">
      <c r="A154" s="48" t="s">
        <v>140</v>
      </c>
      <c r="B154" s="47"/>
      <c r="C154" s="47"/>
      <c r="D154" s="47" t="s">
        <v>141</v>
      </c>
    </row>
    <row r="155" spans="1:5" x14ac:dyDescent="0.25">
      <c r="A155" s="26" t="s">
        <v>142</v>
      </c>
      <c r="B155" s="27"/>
      <c r="C155" s="27"/>
      <c r="D155" s="27">
        <f>G15</f>
        <v>0</v>
      </c>
    </row>
    <row r="156" spans="1:5" x14ac:dyDescent="0.25">
      <c r="A156" s="26" t="s">
        <v>143</v>
      </c>
      <c r="B156" s="27"/>
      <c r="C156" s="27"/>
      <c r="D156" s="27">
        <f>E86</f>
        <v>0</v>
      </c>
    </row>
    <row r="157" spans="1:5" x14ac:dyDescent="0.25">
      <c r="A157" s="26" t="s">
        <v>144</v>
      </c>
      <c r="B157" s="27"/>
      <c r="C157" s="27"/>
      <c r="D157" s="27" t="e">
        <f>E141</f>
        <v>#DIV/0!</v>
      </c>
    </row>
    <row r="158" spans="1:5" x14ac:dyDescent="0.25">
      <c r="A158" s="26" t="s">
        <v>145</v>
      </c>
      <c r="B158" s="27"/>
      <c r="C158" s="27"/>
      <c r="D158" s="27">
        <f>D149/12</f>
        <v>0</v>
      </c>
    </row>
    <row r="159" spans="1:5" x14ac:dyDescent="0.25">
      <c r="A159" s="77" t="s">
        <v>146</v>
      </c>
      <c r="B159" s="78"/>
      <c r="C159" s="78"/>
      <c r="D159" s="78" t="e">
        <f>SUM(D155:D158)</f>
        <v>#DIV/0!</v>
      </c>
    </row>
    <row r="160" spans="1:5" x14ac:dyDescent="0.25">
      <c r="A160" s="14" t="s">
        <v>147</v>
      </c>
      <c r="B160" s="79">
        <f>B159*2</f>
        <v>0</v>
      </c>
      <c r="C160" s="79">
        <f>C159*2</f>
        <v>0</v>
      </c>
      <c r="D160" s="79" t="e">
        <f>SUM(D155:D158)</f>
        <v>#DIV/0!</v>
      </c>
    </row>
    <row r="161" spans="1:7" ht="16.5" thickBot="1" x14ac:dyDescent="0.3"/>
    <row r="162" spans="1:7" ht="16.5" thickBot="1" x14ac:dyDescent="0.3">
      <c r="A162" s="135" t="s">
        <v>155</v>
      </c>
      <c r="B162" s="136"/>
      <c r="C162" s="136"/>
      <c r="D162" s="80" t="e">
        <f>D160*13*0.53/2</f>
        <v>#DIV/0!</v>
      </c>
    </row>
    <row r="164" spans="1:7" s="2" customFormat="1" ht="16.5" x14ac:dyDescent="0.25">
      <c r="A164" s="87"/>
      <c r="B164" s="81"/>
      <c r="C164" s="94"/>
      <c r="D164" s="94"/>
      <c r="E164" s="94"/>
      <c r="F164" s="6"/>
      <c r="G164" s="6"/>
    </row>
    <row r="165" spans="1:7" s="1" customFormat="1" ht="16.5" x14ac:dyDescent="0.3">
      <c r="B165" s="99"/>
      <c r="C165" s="99"/>
      <c r="D165" s="99"/>
      <c r="E165" s="99"/>
      <c r="F165" s="8"/>
    </row>
    <row r="166" spans="1:7" s="1" customFormat="1" ht="16.5" x14ac:dyDescent="0.3">
      <c r="B166" s="92"/>
      <c r="C166" s="92"/>
      <c r="D166" s="92"/>
      <c r="E166" s="92"/>
      <c r="F166" s="8"/>
    </row>
    <row r="167" spans="1:7" s="1" customFormat="1" ht="16.5" x14ac:dyDescent="0.3">
      <c r="B167" s="92"/>
      <c r="C167" s="92"/>
      <c r="D167" s="92"/>
      <c r="E167" s="92"/>
    </row>
    <row r="168" spans="1:7" s="1" customFormat="1" ht="16.5" x14ac:dyDescent="0.3">
      <c r="B168" s="92"/>
      <c r="C168" s="92"/>
      <c r="D168" s="92"/>
      <c r="E168" s="92"/>
    </row>
    <row r="169" spans="1:7" x14ac:dyDescent="0.25">
      <c r="A169" s="134"/>
      <c r="B169" s="134"/>
      <c r="C169" s="134"/>
    </row>
  </sheetData>
  <mergeCells count="51">
    <mergeCell ref="A169:C169"/>
    <mergeCell ref="A149:C149"/>
    <mergeCell ref="A153:D153"/>
    <mergeCell ref="A162:C162"/>
    <mergeCell ref="C164:E164"/>
    <mergeCell ref="B165:E165"/>
    <mergeCell ref="B166:E166"/>
    <mergeCell ref="B167:E167"/>
    <mergeCell ref="B168:E168"/>
    <mergeCell ref="A143:D143"/>
    <mergeCell ref="A105:D105"/>
    <mergeCell ref="A109:D109"/>
    <mergeCell ref="A113:D113"/>
    <mergeCell ref="A115:D115"/>
    <mergeCell ref="A119:D119"/>
    <mergeCell ref="A123:D123"/>
    <mergeCell ref="A127:D127"/>
    <mergeCell ref="A129:E129"/>
    <mergeCell ref="A133:D133"/>
    <mergeCell ref="A137:E137"/>
    <mergeCell ref="A139:E139"/>
    <mergeCell ref="A101:D101"/>
    <mergeCell ref="A60:D60"/>
    <mergeCell ref="A62:D62"/>
    <mergeCell ref="A66:D66"/>
    <mergeCell ref="A70:D70"/>
    <mergeCell ref="A74:D74"/>
    <mergeCell ref="A78:F78"/>
    <mergeCell ref="A82:E82"/>
    <mergeCell ref="A84:E84"/>
    <mergeCell ref="A88:E88"/>
    <mergeCell ref="A90:B90"/>
    <mergeCell ref="A99:D99"/>
    <mergeCell ref="A56:D56"/>
    <mergeCell ref="A13:G13"/>
    <mergeCell ref="A17:G17"/>
    <mergeCell ref="A19:G19"/>
    <mergeCell ref="A21:D21"/>
    <mergeCell ref="A25:D25"/>
    <mergeCell ref="A29:E29"/>
    <mergeCell ref="A33:E33"/>
    <mergeCell ref="A37:E37"/>
    <mergeCell ref="A39:B39"/>
    <mergeCell ref="A48:D48"/>
    <mergeCell ref="A52:D52"/>
    <mergeCell ref="A11:G11"/>
    <mergeCell ref="A1:G1"/>
    <mergeCell ref="A2:G2"/>
    <mergeCell ref="A4:G4"/>
    <mergeCell ref="A6:G6"/>
    <mergeCell ref="A8:B8"/>
  </mergeCells>
  <printOptions horizontalCentered="1" verticalCentered="1"/>
  <pageMargins left="0.51181102362204722" right="0.70866141732283472" top="1.7716535433070868" bottom="0.59055118110236227" header="0.31496062992125984" footer="0.31496062992125984"/>
  <pageSetup paperSize="9" scale="9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LINHA 12</vt:lpstr>
      <vt:lpstr>CUSTO MÃO DE OBRA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User</cp:lastModifiedBy>
  <cp:lastPrinted>2021-08-10T19:20:55Z</cp:lastPrinted>
  <dcterms:created xsi:type="dcterms:W3CDTF">2021-01-20T14:59:10Z</dcterms:created>
  <dcterms:modified xsi:type="dcterms:W3CDTF">2024-08-02T12:12:17Z</dcterms:modified>
</cp:coreProperties>
</file>